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Vdicloud\Projekty\___PROJEKTY_2017___\74_17_PARKOVISTE_1502_1520_PRELOUC\05_DPS\05_PRACOVNI\03_DOPRAVNI_STAVBY\180711\PDF\"/>
    </mc:Choice>
  </mc:AlternateContent>
  <bookViews>
    <workbookView xWindow="0" yWindow="0" windowWidth="28800" windowHeight="12435"/>
  </bookViews>
  <sheets>
    <sheet name="Rekapitulace stavby" sheetId="1" r:id="rId1"/>
    <sheet name="SO001 - Vedlejší a ostatn..." sheetId="2" r:id="rId2"/>
    <sheet name="SO101 - Parkovací stání" sheetId="3" r:id="rId3"/>
    <sheet name="Pokyny pro vyplnění" sheetId="4" r:id="rId4"/>
  </sheets>
  <definedNames>
    <definedName name="_xlnm._FilterDatabase" localSheetId="1" hidden="1">'SO001 - Vedlejší a ostatn...'!$C$78:$K$110</definedName>
    <definedName name="_xlnm._FilterDatabase" localSheetId="2" hidden="1">'SO101 - Parkovací stání'!$C$84:$K$519</definedName>
    <definedName name="_xlnm.Print_Titles" localSheetId="0">'Rekapitulace stavby'!$49:$49</definedName>
    <definedName name="_xlnm.Print_Titles" localSheetId="1">'SO001 - Vedlejší a ostatn...'!$78:$78</definedName>
    <definedName name="_xlnm.Print_Titles" localSheetId="2">'SO101 - Parkovací stání'!$84:$84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'SO001 - Vedlejší a ostatn...'!$C$4:$J$36,'SO001 - Vedlejší a ostatn...'!$C$42:$J$60,'SO001 - Vedlejší a ostatn...'!$C$66:$K$110</definedName>
    <definedName name="_xlnm.Print_Area" localSheetId="2">'SO101 - Parkovací stání'!$C$4:$J$36,'SO101 - Parkovací stání'!$C$42:$J$66,'SO101 - Parkovací stání'!$C$72:$K$519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518" i="3"/>
  <c r="BH518" i="3"/>
  <c r="BG518" i="3"/>
  <c r="BF518" i="3"/>
  <c r="T518" i="3"/>
  <c r="T517" i="3"/>
  <c r="R518" i="3"/>
  <c r="R517" i="3" s="1"/>
  <c r="P518" i="3"/>
  <c r="P517" i="3"/>
  <c r="BK518" i="3"/>
  <c r="BK517" i="3" s="1"/>
  <c r="J517" i="3" s="1"/>
  <c r="J65" i="3" s="1"/>
  <c r="J518" i="3"/>
  <c r="BE518" i="3" s="1"/>
  <c r="BI513" i="3"/>
  <c r="BH513" i="3"/>
  <c r="BG513" i="3"/>
  <c r="BF513" i="3"/>
  <c r="T513" i="3"/>
  <c r="R513" i="3"/>
  <c r="P513" i="3"/>
  <c r="BK513" i="3"/>
  <c r="J513" i="3"/>
  <c r="BE513" i="3"/>
  <c r="BI509" i="3"/>
  <c r="BH509" i="3"/>
  <c r="BG509" i="3"/>
  <c r="BF509" i="3"/>
  <c r="T509" i="3"/>
  <c r="R509" i="3"/>
  <c r="P509" i="3"/>
  <c r="BK509" i="3"/>
  <c r="J509" i="3"/>
  <c r="BE509" i="3" s="1"/>
  <c r="BI504" i="3"/>
  <c r="BH504" i="3"/>
  <c r="BG504" i="3"/>
  <c r="BF504" i="3"/>
  <c r="T504" i="3"/>
  <c r="R504" i="3"/>
  <c r="P504" i="3"/>
  <c r="BK504" i="3"/>
  <c r="J504" i="3"/>
  <c r="BE504" i="3"/>
  <c r="BI498" i="3"/>
  <c r="BH498" i="3"/>
  <c r="BG498" i="3"/>
  <c r="BF498" i="3"/>
  <c r="T498" i="3"/>
  <c r="R498" i="3"/>
  <c r="P498" i="3"/>
  <c r="BK498" i="3"/>
  <c r="J498" i="3"/>
  <c r="BE498" i="3" s="1"/>
  <c r="BI493" i="3"/>
  <c r="BH493" i="3"/>
  <c r="BG493" i="3"/>
  <c r="BF493" i="3"/>
  <c r="T493" i="3"/>
  <c r="R493" i="3"/>
  <c r="P493" i="3"/>
  <c r="BK493" i="3"/>
  <c r="J493" i="3"/>
  <c r="BE493" i="3"/>
  <c r="BI489" i="3"/>
  <c r="BH489" i="3"/>
  <c r="BG489" i="3"/>
  <c r="BF489" i="3"/>
  <c r="T489" i="3"/>
  <c r="T488" i="3" s="1"/>
  <c r="R489" i="3"/>
  <c r="R488" i="3"/>
  <c r="P489" i="3"/>
  <c r="P488" i="3" s="1"/>
  <c r="BK489" i="3"/>
  <c r="BK488" i="3"/>
  <c r="J488" i="3" s="1"/>
  <c r="J64" i="3" s="1"/>
  <c r="J489" i="3"/>
  <c r="BE489" i="3"/>
  <c r="BI484" i="3"/>
  <c r="BH484" i="3"/>
  <c r="BG484" i="3"/>
  <c r="BF484" i="3"/>
  <c r="T484" i="3"/>
  <c r="R484" i="3"/>
  <c r="P484" i="3"/>
  <c r="BK484" i="3"/>
  <c r="J484" i="3"/>
  <c r="BE484" i="3" s="1"/>
  <c r="BI480" i="3"/>
  <c r="BH480" i="3"/>
  <c r="BG480" i="3"/>
  <c r="BF480" i="3"/>
  <c r="T480" i="3"/>
  <c r="R480" i="3"/>
  <c r="P480" i="3"/>
  <c r="BK480" i="3"/>
  <c r="J480" i="3"/>
  <c r="BE480" i="3"/>
  <c r="BI476" i="3"/>
  <c r="BH476" i="3"/>
  <c r="BG476" i="3"/>
  <c r="BF476" i="3"/>
  <c r="T476" i="3"/>
  <c r="R476" i="3"/>
  <c r="P476" i="3"/>
  <c r="BK476" i="3"/>
  <c r="J476" i="3"/>
  <c r="BE476" i="3"/>
  <c r="BI472" i="3"/>
  <c r="BH472" i="3"/>
  <c r="BG472" i="3"/>
  <c r="BF472" i="3"/>
  <c r="T472" i="3"/>
  <c r="R472" i="3"/>
  <c r="P472" i="3"/>
  <c r="BK472" i="3"/>
  <c r="J472" i="3"/>
  <c r="BE472" i="3"/>
  <c r="BI468" i="3"/>
  <c r="BH468" i="3"/>
  <c r="BG468" i="3"/>
  <c r="BF468" i="3"/>
  <c r="T468" i="3"/>
  <c r="R468" i="3"/>
  <c r="P468" i="3"/>
  <c r="BK468" i="3"/>
  <c r="J468" i="3"/>
  <c r="BE468" i="3"/>
  <c r="BI464" i="3"/>
  <c r="BH464" i="3"/>
  <c r="BG464" i="3"/>
  <c r="BF464" i="3"/>
  <c r="T464" i="3"/>
  <c r="R464" i="3"/>
  <c r="P464" i="3"/>
  <c r="BK464" i="3"/>
  <c r="J464" i="3"/>
  <c r="BE464" i="3"/>
  <c r="BI460" i="3"/>
  <c r="BH460" i="3"/>
  <c r="BG460" i="3"/>
  <c r="BF460" i="3"/>
  <c r="T460" i="3"/>
  <c r="R460" i="3"/>
  <c r="P460" i="3"/>
  <c r="BK460" i="3"/>
  <c r="J460" i="3"/>
  <c r="BE460" i="3"/>
  <c r="BI456" i="3"/>
  <c r="BH456" i="3"/>
  <c r="BG456" i="3"/>
  <c r="BF456" i="3"/>
  <c r="T456" i="3"/>
  <c r="R456" i="3"/>
  <c r="P456" i="3"/>
  <c r="BK456" i="3"/>
  <c r="J456" i="3"/>
  <c r="BE456" i="3"/>
  <c r="BI452" i="3"/>
  <c r="BH452" i="3"/>
  <c r="BG452" i="3"/>
  <c r="BF452" i="3"/>
  <c r="T452" i="3"/>
  <c r="R452" i="3"/>
  <c r="P452" i="3"/>
  <c r="BK452" i="3"/>
  <c r="J452" i="3"/>
  <c r="BE452" i="3"/>
  <c r="BI448" i="3"/>
  <c r="BH448" i="3"/>
  <c r="BG448" i="3"/>
  <c r="BF448" i="3"/>
  <c r="T448" i="3"/>
  <c r="R448" i="3"/>
  <c r="P448" i="3"/>
  <c r="BK448" i="3"/>
  <c r="J448" i="3"/>
  <c r="BE448" i="3"/>
  <c r="BI444" i="3"/>
  <c r="BH444" i="3"/>
  <c r="BG444" i="3"/>
  <c r="BF444" i="3"/>
  <c r="T444" i="3"/>
  <c r="R444" i="3"/>
  <c r="P444" i="3"/>
  <c r="BK444" i="3"/>
  <c r="J444" i="3"/>
  <c r="BE444" i="3"/>
  <c r="BI435" i="3"/>
  <c r="BH435" i="3"/>
  <c r="BG435" i="3"/>
  <c r="BF435" i="3"/>
  <c r="T435" i="3"/>
  <c r="R435" i="3"/>
  <c r="R426" i="3" s="1"/>
  <c r="P435" i="3"/>
  <c r="BK435" i="3"/>
  <c r="J435" i="3"/>
  <c r="BE435" i="3"/>
  <c r="BI431" i="3"/>
  <c r="BH431" i="3"/>
  <c r="BG431" i="3"/>
  <c r="BF431" i="3"/>
  <c r="T431" i="3"/>
  <c r="R431" i="3"/>
  <c r="P431" i="3"/>
  <c r="BK431" i="3"/>
  <c r="BK426" i="3" s="1"/>
  <c r="J426" i="3" s="1"/>
  <c r="J63" i="3" s="1"/>
  <c r="J431" i="3"/>
  <c r="BE431" i="3"/>
  <c r="BI427" i="3"/>
  <c r="BH427" i="3"/>
  <c r="BG427" i="3"/>
  <c r="BF427" i="3"/>
  <c r="T427" i="3"/>
  <c r="T426" i="3"/>
  <c r="R427" i="3"/>
  <c r="P427" i="3"/>
  <c r="P426" i="3"/>
  <c r="BK427" i="3"/>
  <c r="J427" i="3"/>
  <c r="BE427" i="3" s="1"/>
  <c r="BI422" i="3"/>
  <c r="BH422" i="3"/>
  <c r="BG422" i="3"/>
  <c r="BF422" i="3"/>
  <c r="T422" i="3"/>
  <c r="R422" i="3"/>
  <c r="P422" i="3"/>
  <c r="BK422" i="3"/>
  <c r="J422" i="3"/>
  <c r="BE422" i="3"/>
  <c r="BI418" i="3"/>
  <c r="BH418" i="3"/>
  <c r="BG418" i="3"/>
  <c r="BF418" i="3"/>
  <c r="T418" i="3"/>
  <c r="R418" i="3"/>
  <c r="P418" i="3"/>
  <c r="BK418" i="3"/>
  <c r="J418" i="3"/>
  <c r="BE418" i="3"/>
  <c r="BI414" i="3"/>
  <c r="BH414" i="3"/>
  <c r="BG414" i="3"/>
  <c r="BF414" i="3"/>
  <c r="T414" i="3"/>
  <c r="R414" i="3"/>
  <c r="P414" i="3"/>
  <c r="BK414" i="3"/>
  <c r="J414" i="3"/>
  <c r="BE414" i="3"/>
  <c r="BI409" i="3"/>
  <c r="BH409" i="3"/>
  <c r="BG409" i="3"/>
  <c r="BF409" i="3"/>
  <c r="T409" i="3"/>
  <c r="R409" i="3"/>
  <c r="P409" i="3"/>
  <c r="BK409" i="3"/>
  <c r="J409" i="3"/>
  <c r="BE409" i="3"/>
  <c r="BI405" i="3"/>
  <c r="BH405" i="3"/>
  <c r="BG405" i="3"/>
  <c r="BF405" i="3"/>
  <c r="T405" i="3"/>
  <c r="R405" i="3"/>
  <c r="P405" i="3"/>
  <c r="BK405" i="3"/>
  <c r="J405" i="3"/>
  <c r="BE405" i="3"/>
  <c r="BI401" i="3"/>
  <c r="BH401" i="3"/>
  <c r="BG401" i="3"/>
  <c r="BF401" i="3"/>
  <c r="T401" i="3"/>
  <c r="R401" i="3"/>
  <c r="P401" i="3"/>
  <c r="BK401" i="3"/>
  <c r="J401" i="3"/>
  <c r="BE401" i="3"/>
  <c r="BI397" i="3"/>
  <c r="BH397" i="3"/>
  <c r="BG397" i="3"/>
  <c r="BF397" i="3"/>
  <c r="T397" i="3"/>
  <c r="R397" i="3"/>
  <c r="P397" i="3"/>
  <c r="BK397" i="3"/>
  <c r="J397" i="3"/>
  <c r="BE397" i="3"/>
  <c r="BI393" i="3"/>
  <c r="BH393" i="3"/>
  <c r="BG393" i="3"/>
  <c r="BF393" i="3"/>
  <c r="T393" i="3"/>
  <c r="R393" i="3"/>
  <c r="P393" i="3"/>
  <c r="BK393" i="3"/>
  <c r="J393" i="3"/>
  <c r="BE393" i="3"/>
  <c r="BI389" i="3"/>
  <c r="BH389" i="3"/>
  <c r="BG389" i="3"/>
  <c r="BF389" i="3"/>
  <c r="T389" i="3"/>
  <c r="R389" i="3"/>
  <c r="P389" i="3"/>
  <c r="BK389" i="3"/>
  <c r="J389" i="3"/>
  <c r="BE389" i="3"/>
  <c r="BI385" i="3"/>
  <c r="BH385" i="3"/>
  <c r="BG385" i="3"/>
  <c r="BF385" i="3"/>
  <c r="T385" i="3"/>
  <c r="R385" i="3"/>
  <c r="P385" i="3"/>
  <c r="BK385" i="3"/>
  <c r="J385" i="3"/>
  <c r="BE385" i="3"/>
  <c r="BI381" i="3"/>
  <c r="BH381" i="3"/>
  <c r="BG381" i="3"/>
  <c r="BF381" i="3"/>
  <c r="T381" i="3"/>
  <c r="R381" i="3"/>
  <c r="P381" i="3"/>
  <c r="BK381" i="3"/>
  <c r="J381" i="3"/>
  <c r="BE381" i="3"/>
  <c r="BI377" i="3"/>
  <c r="BH377" i="3"/>
  <c r="BG377" i="3"/>
  <c r="BF377" i="3"/>
  <c r="T377" i="3"/>
  <c r="R377" i="3"/>
  <c r="P377" i="3"/>
  <c r="BK377" i="3"/>
  <c r="J377" i="3"/>
  <c r="BE377" i="3"/>
  <c r="BI373" i="3"/>
  <c r="BH373" i="3"/>
  <c r="BG373" i="3"/>
  <c r="BF373" i="3"/>
  <c r="T373" i="3"/>
  <c r="R373" i="3"/>
  <c r="P373" i="3"/>
  <c r="BK373" i="3"/>
  <c r="J373" i="3"/>
  <c r="BE373" i="3"/>
  <c r="BI369" i="3"/>
  <c r="BH369" i="3"/>
  <c r="BG369" i="3"/>
  <c r="BF369" i="3"/>
  <c r="T369" i="3"/>
  <c r="R369" i="3"/>
  <c r="P369" i="3"/>
  <c r="P360" i="3" s="1"/>
  <c r="BK369" i="3"/>
  <c r="J369" i="3"/>
  <c r="BE369" i="3"/>
  <c r="BI365" i="3"/>
  <c r="BH365" i="3"/>
  <c r="BG365" i="3"/>
  <c r="BF365" i="3"/>
  <c r="T365" i="3"/>
  <c r="T360" i="3" s="1"/>
  <c r="R365" i="3"/>
  <c r="P365" i="3"/>
  <c r="BK365" i="3"/>
  <c r="J365" i="3"/>
  <c r="BE365" i="3"/>
  <c r="BI361" i="3"/>
  <c r="BH361" i="3"/>
  <c r="BG361" i="3"/>
  <c r="BF361" i="3"/>
  <c r="T361" i="3"/>
  <c r="R361" i="3"/>
  <c r="R360" i="3"/>
  <c r="P361" i="3"/>
  <c r="BK361" i="3"/>
  <c r="BK360" i="3"/>
  <c r="J360" i="3" s="1"/>
  <c r="J62" i="3" s="1"/>
  <c r="J361" i="3"/>
  <c r="BE361" i="3"/>
  <c r="BI356" i="3"/>
  <c r="BH356" i="3"/>
  <c r="BG356" i="3"/>
  <c r="BF356" i="3"/>
  <c r="T356" i="3"/>
  <c r="R356" i="3"/>
  <c r="P356" i="3"/>
  <c r="BK356" i="3"/>
  <c r="J356" i="3"/>
  <c r="BE356" i="3"/>
  <c r="BI352" i="3"/>
  <c r="BH352" i="3"/>
  <c r="BG352" i="3"/>
  <c r="BF352" i="3"/>
  <c r="T352" i="3"/>
  <c r="R352" i="3"/>
  <c r="P352" i="3"/>
  <c r="BK352" i="3"/>
  <c r="J352" i="3"/>
  <c r="BE352" i="3"/>
  <c r="BI348" i="3"/>
  <c r="BH348" i="3"/>
  <c r="BG348" i="3"/>
  <c r="BF348" i="3"/>
  <c r="T348" i="3"/>
  <c r="R348" i="3"/>
  <c r="P348" i="3"/>
  <c r="BK348" i="3"/>
  <c r="J348" i="3"/>
  <c r="BE348" i="3"/>
  <c r="BI343" i="3"/>
  <c r="BH343" i="3"/>
  <c r="BG343" i="3"/>
  <c r="BF343" i="3"/>
  <c r="T343" i="3"/>
  <c r="R343" i="3"/>
  <c r="P343" i="3"/>
  <c r="BK343" i="3"/>
  <c r="J343" i="3"/>
  <c r="BE343" i="3"/>
  <c r="BI335" i="3"/>
  <c r="BH335" i="3"/>
  <c r="BG335" i="3"/>
  <c r="BF335" i="3"/>
  <c r="T335" i="3"/>
  <c r="R335" i="3"/>
  <c r="P335" i="3"/>
  <c r="BK335" i="3"/>
  <c r="J335" i="3"/>
  <c r="BE335" i="3"/>
  <c r="BI331" i="3"/>
  <c r="BH331" i="3"/>
  <c r="BG331" i="3"/>
  <c r="BF331" i="3"/>
  <c r="T331" i="3"/>
  <c r="R331" i="3"/>
  <c r="P331" i="3"/>
  <c r="BK331" i="3"/>
  <c r="J331" i="3"/>
  <c r="BE331" i="3"/>
  <c r="BI327" i="3"/>
  <c r="BH327" i="3"/>
  <c r="BG327" i="3"/>
  <c r="BF327" i="3"/>
  <c r="T327" i="3"/>
  <c r="R327" i="3"/>
  <c r="P327" i="3"/>
  <c r="BK327" i="3"/>
  <c r="J327" i="3"/>
  <c r="BE327" i="3"/>
  <c r="BI322" i="3"/>
  <c r="BH322" i="3"/>
  <c r="BG322" i="3"/>
  <c r="BF322" i="3"/>
  <c r="T322" i="3"/>
  <c r="R322" i="3"/>
  <c r="P322" i="3"/>
  <c r="BK322" i="3"/>
  <c r="J322" i="3"/>
  <c r="BE322" i="3"/>
  <c r="BI315" i="3"/>
  <c r="BH315" i="3"/>
  <c r="BG315" i="3"/>
  <c r="BF315" i="3"/>
  <c r="T315" i="3"/>
  <c r="R315" i="3"/>
  <c r="P315" i="3"/>
  <c r="P304" i="3" s="1"/>
  <c r="BK315" i="3"/>
  <c r="J315" i="3"/>
  <c r="BE315" i="3"/>
  <c r="BI309" i="3"/>
  <c r="BH309" i="3"/>
  <c r="BG309" i="3"/>
  <c r="BF309" i="3"/>
  <c r="T309" i="3"/>
  <c r="T304" i="3" s="1"/>
  <c r="R309" i="3"/>
  <c r="P309" i="3"/>
  <c r="BK309" i="3"/>
  <c r="J309" i="3"/>
  <c r="BE309" i="3"/>
  <c r="BI305" i="3"/>
  <c r="BH305" i="3"/>
  <c r="BG305" i="3"/>
  <c r="BF305" i="3"/>
  <c r="T305" i="3"/>
  <c r="R305" i="3"/>
  <c r="R304" i="3"/>
  <c r="P305" i="3"/>
  <c r="BK305" i="3"/>
  <c r="BK304" i="3"/>
  <c r="J304" i="3" s="1"/>
  <c r="J61" i="3" s="1"/>
  <c r="J305" i="3"/>
  <c r="BE305" i="3"/>
  <c r="BI300" i="3"/>
  <c r="BH300" i="3"/>
  <c r="BG300" i="3"/>
  <c r="BF300" i="3"/>
  <c r="T300" i="3"/>
  <c r="T299" i="3"/>
  <c r="R300" i="3"/>
  <c r="R299" i="3"/>
  <c r="P300" i="3"/>
  <c r="P299" i="3"/>
  <c r="BK300" i="3"/>
  <c r="BK299" i="3"/>
  <c r="J299" i="3" s="1"/>
  <c r="J60" i="3" s="1"/>
  <c r="J300" i="3"/>
  <c r="BE300" i="3"/>
  <c r="BI293" i="3"/>
  <c r="BH293" i="3"/>
  <c r="BG293" i="3"/>
  <c r="BF293" i="3"/>
  <c r="T293" i="3"/>
  <c r="R293" i="3"/>
  <c r="P293" i="3"/>
  <c r="BK293" i="3"/>
  <c r="BK288" i="3" s="1"/>
  <c r="J288" i="3" s="1"/>
  <c r="J59" i="3" s="1"/>
  <c r="J293" i="3"/>
  <c r="BE293" i="3"/>
  <c r="BI289" i="3"/>
  <c r="BH289" i="3"/>
  <c r="BG289" i="3"/>
  <c r="BF289" i="3"/>
  <c r="T289" i="3"/>
  <c r="T288" i="3"/>
  <c r="R289" i="3"/>
  <c r="R288" i="3"/>
  <c r="P289" i="3"/>
  <c r="P288" i="3"/>
  <c r="BK289" i="3"/>
  <c r="J289" i="3"/>
  <c r="BE289" i="3" s="1"/>
  <c r="BI284" i="3"/>
  <c r="BH284" i="3"/>
  <c r="BG284" i="3"/>
  <c r="BF284" i="3"/>
  <c r="T284" i="3"/>
  <c r="R284" i="3"/>
  <c r="P284" i="3"/>
  <c r="BK284" i="3"/>
  <c r="J284" i="3"/>
  <c r="BE284" i="3"/>
  <c r="BI280" i="3"/>
  <c r="BH280" i="3"/>
  <c r="BG280" i="3"/>
  <c r="BF280" i="3"/>
  <c r="T280" i="3"/>
  <c r="R280" i="3"/>
  <c r="P280" i="3"/>
  <c r="BK280" i="3"/>
  <c r="J280" i="3"/>
  <c r="BE280" i="3"/>
  <c r="BI276" i="3"/>
  <c r="BH276" i="3"/>
  <c r="BG276" i="3"/>
  <c r="BF276" i="3"/>
  <c r="T276" i="3"/>
  <c r="R276" i="3"/>
  <c r="P276" i="3"/>
  <c r="BK276" i="3"/>
  <c r="J276" i="3"/>
  <c r="BE276" i="3"/>
  <c r="BI272" i="3"/>
  <c r="BH272" i="3"/>
  <c r="BG272" i="3"/>
  <c r="BF272" i="3"/>
  <c r="T272" i="3"/>
  <c r="R272" i="3"/>
  <c r="P272" i="3"/>
  <c r="BK272" i="3"/>
  <c r="J272" i="3"/>
  <c r="BE272" i="3"/>
  <c r="BI268" i="3"/>
  <c r="BH268" i="3"/>
  <c r="BG268" i="3"/>
  <c r="BF268" i="3"/>
  <c r="T268" i="3"/>
  <c r="R268" i="3"/>
  <c r="P268" i="3"/>
  <c r="BK268" i="3"/>
  <c r="J268" i="3"/>
  <c r="BE268" i="3"/>
  <c r="BI264" i="3"/>
  <c r="BH264" i="3"/>
  <c r="BG264" i="3"/>
  <c r="BF264" i="3"/>
  <c r="T264" i="3"/>
  <c r="R264" i="3"/>
  <c r="P264" i="3"/>
  <c r="BK264" i="3"/>
  <c r="J264" i="3"/>
  <c r="BE264" i="3"/>
  <c r="BI255" i="3"/>
  <c r="BH255" i="3"/>
  <c r="BG255" i="3"/>
  <c r="BF255" i="3"/>
  <c r="T255" i="3"/>
  <c r="R255" i="3"/>
  <c r="P255" i="3"/>
  <c r="BK255" i="3"/>
  <c r="J255" i="3"/>
  <c r="BE255" i="3"/>
  <c r="BI251" i="3"/>
  <c r="BH251" i="3"/>
  <c r="BG251" i="3"/>
  <c r="BF251" i="3"/>
  <c r="T251" i="3"/>
  <c r="R251" i="3"/>
  <c r="P251" i="3"/>
  <c r="BK251" i="3"/>
  <c r="J251" i="3"/>
  <c r="BE251" i="3"/>
  <c r="BI247" i="3"/>
  <c r="BH247" i="3"/>
  <c r="BG247" i="3"/>
  <c r="BF247" i="3"/>
  <c r="T247" i="3"/>
  <c r="R247" i="3"/>
  <c r="P247" i="3"/>
  <c r="BK247" i="3"/>
  <c r="J247" i="3"/>
  <c r="BE247" i="3"/>
  <c r="BI240" i="3"/>
  <c r="BH240" i="3"/>
  <c r="BG240" i="3"/>
  <c r="BF240" i="3"/>
  <c r="T240" i="3"/>
  <c r="R240" i="3"/>
  <c r="P240" i="3"/>
  <c r="BK240" i="3"/>
  <c r="J240" i="3"/>
  <c r="BE240" i="3"/>
  <c r="BI236" i="3"/>
  <c r="BH236" i="3"/>
  <c r="BG236" i="3"/>
  <c r="BF236" i="3"/>
  <c r="T236" i="3"/>
  <c r="R236" i="3"/>
  <c r="P236" i="3"/>
  <c r="BK236" i="3"/>
  <c r="J236" i="3"/>
  <c r="BE236" i="3"/>
  <c r="BI229" i="3"/>
  <c r="BH229" i="3"/>
  <c r="BG229" i="3"/>
  <c r="BF229" i="3"/>
  <c r="T229" i="3"/>
  <c r="R229" i="3"/>
  <c r="P229" i="3"/>
  <c r="BK229" i="3"/>
  <c r="J229" i="3"/>
  <c r="BE229" i="3"/>
  <c r="BI225" i="3"/>
  <c r="BH225" i="3"/>
  <c r="BG225" i="3"/>
  <c r="BF225" i="3"/>
  <c r="T225" i="3"/>
  <c r="R225" i="3"/>
  <c r="P225" i="3"/>
  <c r="BK225" i="3"/>
  <c r="J225" i="3"/>
  <c r="BE225" i="3"/>
  <c r="BI221" i="3"/>
  <c r="BH221" i="3"/>
  <c r="BG221" i="3"/>
  <c r="BF221" i="3"/>
  <c r="T221" i="3"/>
  <c r="R221" i="3"/>
  <c r="P221" i="3"/>
  <c r="BK221" i="3"/>
  <c r="J221" i="3"/>
  <c r="BE221" i="3"/>
  <c r="BI217" i="3"/>
  <c r="BH217" i="3"/>
  <c r="BG217" i="3"/>
  <c r="BF217" i="3"/>
  <c r="T217" i="3"/>
  <c r="R217" i="3"/>
  <c r="P217" i="3"/>
  <c r="BK217" i="3"/>
  <c r="J217" i="3"/>
  <c r="BE217" i="3"/>
  <c r="BI213" i="3"/>
  <c r="BH213" i="3"/>
  <c r="BG213" i="3"/>
  <c r="BF213" i="3"/>
  <c r="T213" i="3"/>
  <c r="R213" i="3"/>
  <c r="P213" i="3"/>
  <c r="BK213" i="3"/>
  <c r="J213" i="3"/>
  <c r="BE213" i="3"/>
  <c r="BI208" i="3"/>
  <c r="BH208" i="3"/>
  <c r="BG208" i="3"/>
  <c r="BF208" i="3"/>
  <c r="T208" i="3"/>
  <c r="R208" i="3"/>
  <c r="P208" i="3"/>
  <c r="BK208" i="3"/>
  <c r="J208" i="3"/>
  <c r="BE208" i="3"/>
  <c r="BI206" i="3"/>
  <c r="BH206" i="3"/>
  <c r="BG206" i="3"/>
  <c r="BF206" i="3"/>
  <c r="T206" i="3"/>
  <c r="R206" i="3"/>
  <c r="P206" i="3"/>
  <c r="BK206" i="3"/>
  <c r="J206" i="3"/>
  <c r="BE206" i="3"/>
  <c r="BI204" i="3"/>
  <c r="BH204" i="3"/>
  <c r="BG204" i="3"/>
  <c r="BF204" i="3"/>
  <c r="T204" i="3"/>
  <c r="R204" i="3"/>
  <c r="P204" i="3"/>
  <c r="BK204" i="3"/>
  <c r="J204" i="3"/>
  <c r="BE204" i="3"/>
  <c r="BI202" i="3"/>
  <c r="BH202" i="3"/>
  <c r="BG202" i="3"/>
  <c r="BF202" i="3"/>
  <c r="T202" i="3"/>
  <c r="R202" i="3"/>
  <c r="P202" i="3"/>
  <c r="BK202" i="3"/>
  <c r="J202" i="3"/>
  <c r="BE202" i="3"/>
  <c r="BI198" i="3"/>
  <c r="BH198" i="3"/>
  <c r="BG198" i="3"/>
  <c r="BF198" i="3"/>
  <c r="T198" i="3"/>
  <c r="R198" i="3"/>
  <c r="P198" i="3"/>
  <c r="BK198" i="3"/>
  <c r="J198" i="3"/>
  <c r="BE198" i="3"/>
  <c r="BI194" i="3"/>
  <c r="BH194" i="3"/>
  <c r="BG194" i="3"/>
  <c r="BF194" i="3"/>
  <c r="T194" i="3"/>
  <c r="R194" i="3"/>
  <c r="P194" i="3"/>
  <c r="BK194" i="3"/>
  <c r="J194" i="3"/>
  <c r="BE194" i="3"/>
  <c r="BI190" i="3"/>
  <c r="BH190" i="3"/>
  <c r="BG190" i="3"/>
  <c r="BF190" i="3"/>
  <c r="T190" i="3"/>
  <c r="R190" i="3"/>
  <c r="P190" i="3"/>
  <c r="BK190" i="3"/>
  <c r="J190" i="3"/>
  <c r="BE190" i="3"/>
  <c r="BI186" i="3"/>
  <c r="BH186" i="3"/>
  <c r="BG186" i="3"/>
  <c r="BF186" i="3"/>
  <c r="T186" i="3"/>
  <c r="R186" i="3"/>
  <c r="P186" i="3"/>
  <c r="BK186" i="3"/>
  <c r="J186" i="3"/>
  <c r="BE186" i="3"/>
  <c r="BI179" i="3"/>
  <c r="BH179" i="3"/>
  <c r="BG179" i="3"/>
  <c r="BF179" i="3"/>
  <c r="T179" i="3"/>
  <c r="R179" i="3"/>
  <c r="P179" i="3"/>
  <c r="BK179" i="3"/>
  <c r="J179" i="3"/>
  <c r="BE179" i="3"/>
  <c r="BI175" i="3"/>
  <c r="BH175" i="3"/>
  <c r="BG175" i="3"/>
  <c r="BF175" i="3"/>
  <c r="T175" i="3"/>
  <c r="R175" i="3"/>
  <c r="P175" i="3"/>
  <c r="BK175" i="3"/>
  <c r="J175" i="3"/>
  <c r="BE175" i="3"/>
  <c r="BI171" i="3"/>
  <c r="BH171" i="3"/>
  <c r="BG171" i="3"/>
  <c r="BF171" i="3"/>
  <c r="T171" i="3"/>
  <c r="R171" i="3"/>
  <c r="P171" i="3"/>
  <c r="BK171" i="3"/>
  <c r="J171" i="3"/>
  <c r="BE171" i="3"/>
  <c r="BI167" i="3"/>
  <c r="BH167" i="3"/>
  <c r="BG167" i="3"/>
  <c r="BF167" i="3"/>
  <c r="T167" i="3"/>
  <c r="R167" i="3"/>
  <c r="P167" i="3"/>
  <c r="BK167" i="3"/>
  <c r="J167" i="3"/>
  <c r="BE167" i="3"/>
  <c r="BI163" i="3"/>
  <c r="BH163" i="3"/>
  <c r="BG163" i="3"/>
  <c r="BF163" i="3"/>
  <c r="T163" i="3"/>
  <c r="R163" i="3"/>
  <c r="P163" i="3"/>
  <c r="BK163" i="3"/>
  <c r="J163" i="3"/>
  <c r="BE163" i="3"/>
  <c r="BI159" i="3"/>
  <c r="BH159" i="3"/>
  <c r="BG159" i="3"/>
  <c r="BF159" i="3"/>
  <c r="T159" i="3"/>
  <c r="R159" i="3"/>
  <c r="P159" i="3"/>
  <c r="BK159" i="3"/>
  <c r="J159" i="3"/>
  <c r="BE159" i="3"/>
  <c r="BI155" i="3"/>
  <c r="BH155" i="3"/>
  <c r="BG155" i="3"/>
  <c r="BF155" i="3"/>
  <c r="T155" i="3"/>
  <c r="R155" i="3"/>
  <c r="P155" i="3"/>
  <c r="BK155" i="3"/>
  <c r="J155" i="3"/>
  <c r="BE155" i="3"/>
  <c r="BI148" i="3"/>
  <c r="BH148" i="3"/>
  <c r="BG148" i="3"/>
  <c r="BF148" i="3"/>
  <c r="T148" i="3"/>
  <c r="R148" i="3"/>
  <c r="P148" i="3"/>
  <c r="BK148" i="3"/>
  <c r="J148" i="3"/>
  <c r="BE148" i="3"/>
  <c r="BI145" i="3"/>
  <c r="BH145" i="3"/>
  <c r="BG145" i="3"/>
  <c r="BF145" i="3"/>
  <c r="T145" i="3"/>
  <c r="R145" i="3"/>
  <c r="P145" i="3"/>
  <c r="BK145" i="3"/>
  <c r="J145" i="3"/>
  <c r="BE145" i="3"/>
  <c r="BI141" i="3"/>
  <c r="BH141" i="3"/>
  <c r="BG141" i="3"/>
  <c r="BF141" i="3"/>
  <c r="T141" i="3"/>
  <c r="R141" i="3"/>
  <c r="P141" i="3"/>
  <c r="BK141" i="3"/>
  <c r="J141" i="3"/>
  <c r="BE141" i="3"/>
  <c r="BI136" i="3"/>
  <c r="BH136" i="3"/>
  <c r="BG136" i="3"/>
  <c r="BF136" i="3"/>
  <c r="T136" i="3"/>
  <c r="R136" i="3"/>
  <c r="P136" i="3"/>
  <c r="BK136" i="3"/>
  <c r="J136" i="3"/>
  <c r="BE136" i="3"/>
  <c r="BI131" i="3"/>
  <c r="BH131" i="3"/>
  <c r="BG131" i="3"/>
  <c r="BF131" i="3"/>
  <c r="T131" i="3"/>
  <c r="R131" i="3"/>
  <c r="P131" i="3"/>
  <c r="BK131" i="3"/>
  <c r="J131" i="3"/>
  <c r="BE131" i="3"/>
  <c r="BI127" i="3"/>
  <c r="BH127" i="3"/>
  <c r="BG127" i="3"/>
  <c r="BF127" i="3"/>
  <c r="T127" i="3"/>
  <c r="R127" i="3"/>
  <c r="P127" i="3"/>
  <c r="BK127" i="3"/>
  <c r="J127" i="3"/>
  <c r="BE127" i="3"/>
  <c r="BI123" i="3"/>
  <c r="BH123" i="3"/>
  <c r="BG123" i="3"/>
  <c r="BF123" i="3"/>
  <c r="T123" i="3"/>
  <c r="R123" i="3"/>
  <c r="P123" i="3"/>
  <c r="BK123" i="3"/>
  <c r="J123" i="3"/>
  <c r="BE123" i="3"/>
  <c r="BI117" i="3"/>
  <c r="BH117" i="3"/>
  <c r="BG117" i="3"/>
  <c r="BF117" i="3"/>
  <c r="T117" i="3"/>
  <c r="R117" i="3"/>
  <c r="P117" i="3"/>
  <c r="BK117" i="3"/>
  <c r="J117" i="3"/>
  <c r="BE117" i="3"/>
  <c r="BI111" i="3"/>
  <c r="BH111" i="3"/>
  <c r="BG111" i="3"/>
  <c r="BF111" i="3"/>
  <c r="T111" i="3"/>
  <c r="R111" i="3"/>
  <c r="P111" i="3"/>
  <c r="BK111" i="3"/>
  <c r="J111" i="3"/>
  <c r="BE111" i="3"/>
  <c r="BI105" i="3"/>
  <c r="BH105" i="3"/>
  <c r="BG105" i="3"/>
  <c r="BF105" i="3"/>
  <c r="T105" i="3"/>
  <c r="R105" i="3"/>
  <c r="P105" i="3"/>
  <c r="BK105" i="3"/>
  <c r="J105" i="3"/>
  <c r="BE105" i="3"/>
  <c r="BI101" i="3"/>
  <c r="BH101" i="3"/>
  <c r="BG101" i="3"/>
  <c r="BF101" i="3"/>
  <c r="T101" i="3"/>
  <c r="R101" i="3"/>
  <c r="P101" i="3"/>
  <c r="BK101" i="3"/>
  <c r="J101" i="3"/>
  <c r="BE101" i="3"/>
  <c r="BI97" i="3"/>
  <c r="BH97" i="3"/>
  <c r="F33" i="3" s="1"/>
  <c r="BC53" i="1" s="1"/>
  <c r="BG97" i="3"/>
  <c r="BF97" i="3"/>
  <c r="T97" i="3"/>
  <c r="T87" i="3" s="1"/>
  <c r="T86" i="3" s="1"/>
  <c r="T85" i="3" s="1"/>
  <c r="R97" i="3"/>
  <c r="R87" i="3" s="1"/>
  <c r="P97" i="3"/>
  <c r="BK97" i="3"/>
  <c r="J97" i="3"/>
  <c r="BE97" i="3"/>
  <c r="BI92" i="3"/>
  <c r="BH92" i="3"/>
  <c r="BG92" i="3"/>
  <c r="F32" i="3" s="1"/>
  <c r="BB53" i="1" s="1"/>
  <c r="BF92" i="3"/>
  <c r="T92" i="3"/>
  <c r="R92" i="3"/>
  <c r="P92" i="3"/>
  <c r="P87" i="3" s="1"/>
  <c r="P86" i="3" s="1"/>
  <c r="P85" i="3" s="1"/>
  <c r="AU53" i="1" s="1"/>
  <c r="BK92" i="3"/>
  <c r="BK87" i="3" s="1"/>
  <c r="J92" i="3"/>
  <c r="BE92" i="3"/>
  <c r="BI88" i="3"/>
  <c r="F34" i="3"/>
  <c r="BD53" i="1" s="1"/>
  <c r="BH88" i="3"/>
  <c r="BG88" i="3"/>
  <c r="BF88" i="3"/>
  <c r="J31" i="3" s="1"/>
  <c r="AW53" i="1" s="1"/>
  <c r="T88" i="3"/>
  <c r="R88" i="3"/>
  <c r="P88" i="3"/>
  <c r="BK88" i="3"/>
  <c r="J88" i="3"/>
  <c r="BE88" i="3" s="1"/>
  <c r="J81" i="3"/>
  <c r="F81" i="3"/>
  <c r="F79" i="3"/>
  <c r="E77" i="3"/>
  <c r="J51" i="3"/>
  <c r="F51" i="3"/>
  <c r="F49" i="3"/>
  <c r="E47" i="3"/>
  <c r="J18" i="3"/>
  <c r="E18" i="3"/>
  <c r="F82" i="3"/>
  <c r="F52" i="3"/>
  <c r="J17" i="3"/>
  <c r="J12" i="3"/>
  <c r="J79" i="3"/>
  <c r="J49" i="3"/>
  <c r="E7" i="3"/>
  <c r="E75" i="3"/>
  <c r="E45" i="3"/>
  <c r="AY52" i="1"/>
  <c r="AX52" i="1"/>
  <c r="BI107" i="2"/>
  <c r="BH107" i="2"/>
  <c r="BG107" i="2"/>
  <c r="BF107" i="2"/>
  <c r="T107" i="2"/>
  <c r="T106" i="2"/>
  <c r="R107" i="2"/>
  <c r="R106" i="2" s="1"/>
  <c r="P107" i="2"/>
  <c r="P106" i="2"/>
  <c r="BK107" i="2"/>
  <c r="BK106" i="2" s="1"/>
  <c r="J106" i="2" s="1"/>
  <c r="J59" i="2" s="1"/>
  <c r="J107" i="2"/>
  <c r="BE107" i="2"/>
  <c r="BI102" i="2"/>
  <c r="BH102" i="2"/>
  <c r="BG102" i="2"/>
  <c r="BF102" i="2"/>
  <c r="T102" i="2"/>
  <c r="R102" i="2"/>
  <c r="P102" i="2"/>
  <c r="BK102" i="2"/>
  <c r="J102" i="2"/>
  <c r="BE102" i="2"/>
  <c r="BI98" i="2"/>
  <c r="BH98" i="2"/>
  <c r="BG98" i="2"/>
  <c r="BF98" i="2"/>
  <c r="T98" i="2"/>
  <c r="R98" i="2"/>
  <c r="P98" i="2"/>
  <c r="BK98" i="2"/>
  <c r="J98" i="2"/>
  <c r="BE98" i="2" s="1"/>
  <c r="BI94" i="2"/>
  <c r="BH94" i="2"/>
  <c r="BG94" i="2"/>
  <c r="BF94" i="2"/>
  <c r="T94" i="2"/>
  <c r="R94" i="2"/>
  <c r="P94" i="2"/>
  <c r="P85" i="2" s="1"/>
  <c r="P79" i="2" s="1"/>
  <c r="AU52" i="1" s="1"/>
  <c r="AU51" i="1" s="1"/>
  <c r="BK94" i="2"/>
  <c r="J94" i="2"/>
  <c r="BE94" i="2"/>
  <c r="BI90" i="2"/>
  <c r="F34" i="2" s="1"/>
  <c r="BD52" i="1" s="1"/>
  <c r="BD51" i="1" s="1"/>
  <c r="W30" i="1" s="1"/>
  <c r="BH90" i="2"/>
  <c r="BG90" i="2"/>
  <c r="BF90" i="2"/>
  <c r="T90" i="2"/>
  <c r="T85" i="2" s="1"/>
  <c r="R90" i="2"/>
  <c r="P90" i="2"/>
  <c r="BK90" i="2"/>
  <c r="J90" i="2"/>
  <c r="BE90" i="2" s="1"/>
  <c r="J30" i="2" s="1"/>
  <c r="AV52" i="1" s="1"/>
  <c r="AT52" i="1" s="1"/>
  <c r="BI86" i="2"/>
  <c r="BH86" i="2"/>
  <c r="F33" i="2" s="1"/>
  <c r="BC52" i="1" s="1"/>
  <c r="BG86" i="2"/>
  <c r="BF86" i="2"/>
  <c r="T86" i="2"/>
  <c r="R86" i="2"/>
  <c r="R85" i="2" s="1"/>
  <c r="P86" i="2"/>
  <c r="BK86" i="2"/>
  <c r="BK85" i="2" s="1"/>
  <c r="J85" i="2" s="1"/>
  <c r="J58" i="2" s="1"/>
  <c r="J86" i="2"/>
  <c r="BE86" i="2"/>
  <c r="BI81" i="2"/>
  <c r="BH81" i="2"/>
  <c r="BG81" i="2"/>
  <c r="F32" i="2" s="1"/>
  <c r="BB52" i="1" s="1"/>
  <c r="BF81" i="2"/>
  <c r="F31" i="2" s="1"/>
  <c r="BA52" i="1" s="1"/>
  <c r="J31" i="2"/>
  <c r="AW52" i="1" s="1"/>
  <c r="T81" i="2"/>
  <c r="T80" i="2" s="1"/>
  <c r="T79" i="2" s="1"/>
  <c r="R81" i="2"/>
  <c r="R80" i="2"/>
  <c r="P81" i="2"/>
  <c r="P80" i="2"/>
  <c r="BK81" i="2"/>
  <c r="BK80" i="2"/>
  <c r="J80" i="2"/>
  <c r="J81" i="2"/>
  <c r="BE81" i="2"/>
  <c r="J57" i="2"/>
  <c r="J75" i="2"/>
  <c r="F75" i="2"/>
  <c r="F73" i="2"/>
  <c r="E71" i="2"/>
  <c r="J51" i="2"/>
  <c r="F51" i="2"/>
  <c r="F49" i="2"/>
  <c r="E47" i="2"/>
  <c r="J18" i="2"/>
  <c r="E18" i="2"/>
  <c r="F52" i="2" s="1"/>
  <c r="F76" i="2"/>
  <c r="J17" i="2"/>
  <c r="J12" i="2"/>
  <c r="J49" i="2" s="1"/>
  <c r="J73" i="2"/>
  <c r="E7" i="2"/>
  <c r="E69" i="2"/>
  <c r="E45" i="2"/>
  <c r="AS51" i="1"/>
  <c r="L47" i="1"/>
  <c r="AM46" i="1"/>
  <c r="L46" i="1"/>
  <c r="AM44" i="1"/>
  <c r="L44" i="1"/>
  <c r="L42" i="1"/>
  <c r="L41" i="1"/>
  <c r="BK79" i="2" l="1"/>
  <c r="J79" i="2" s="1"/>
  <c r="R79" i="2"/>
  <c r="BC51" i="1"/>
  <c r="F30" i="2"/>
  <c r="AZ52" i="1" s="1"/>
  <c r="BB51" i="1"/>
  <c r="J30" i="3"/>
  <c r="AV53" i="1" s="1"/>
  <c r="AT53" i="1" s="1"/>
  <c r="F30" i="3"/>
  <c r="AZ53" i="1" s="1"/>
  <c r="BK86" i="3"/>
  <c r="J87" i="3"/>
  <c r="J58" i="3" s="1"/>
  <c r="R86" i="3"/>
  <c r="R85" i="3" s="1"/>
  <c r="F31" i="3"/>
  <c r="BA53" i="1" s="1"/>
  <c r="BA51" i="1" s="1"/>
  <c r="AW51" i="1" l="1"/>
  <c r="AK27" i="1" s="1"/>
  <c r="W27" i="1"/>
  <c r="AY51" i="1"/>
  <c r="W29" i="1"/>
  <c r="W28" i="1"/>
  <c r="AX51" i="1"/>
  <c r="BK85" i="3"/>
  <c r="J85" i="3" s="1"/>
  <c r="J86" i="3"/>
  <c r="J57" i="3" s="1"/>
  <c r="AZ51" i="1"/>
  <c r="J27" i="2"/>
  <c r="J56" i="2"/>
  <c r="J56" i="3" l="1"/>
  <c r="J27" i="3"/>
  <c r="AG52" i="1"/>
  <c r="J36" i="2"/>
  <c r="W26" i="1"/>
  <c r="AV51" i="1"/>
  <c r="AN52" i="1" l="1"/>
  <c r="AG51" i="1"/>
  <c r="AK26" i="1"/>
  <c r="AT51" i="1"/>
  <c r="AG53" i="1"/>
  <c r="AN53" i="1" s="1"/>
  <c r="J36" i="3"/>
  <c r="AK23" i="1" l="1"/>
  <c r="AK32" i="1" s="1"/>
  <c r="AN51" i="1"/>
</calcChain>
</file>

<file path=xl/sharedStrings.xml><?xml version="1.0" encoding="utf-8"?>
<sst xmlns="http://schemas.openxmlformats.org/spreadsheetml/2006/main" count="5086" uniqueCount="958">
  <si>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</si>
  <si>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</si>
  <si>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</si>
  <si>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</si>
  <si>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</si>
  <si>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</si>
  <si>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</si>
  <si>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{09d771ea-0d5d-4273-9834-8005ee3f4942}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</si>
  <si>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</si>
  <si>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</si>
  <si>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</si>
  <si>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</si>
  <si>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</si>
  <si>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</si>
  <si>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</si>
  <si>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</si>
  <si>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</si>
  <si>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17-74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</si>
  <si>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</si>
  <si>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</si>
  <si>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u č.p.1502 a 1520, Přelouč</t>
  </si>
  <si>
    <t>0,1</t>
  </si>
  <si>
    <t>KSO:</t>
  </si>
  <si>
    <t>822 25</t>
  </si>
  <si>
    <t>CC-CZ:</t>
  </si>
  <si>
    <t>21121</t>
  </si>
  <si>
    <t>1</t>
  </si>
  <si>
    <t>Místo:</t>
  </si>
  <si>
    <t>Datum:</t>
  </si>
  <si>
    <t>30. 7. 2018</t>
  </si>
  <si>
    <t>10</t>
  </si>
  <si>
    <t>100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</si>
  <si>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</si>
  <si>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</si>
  <si>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</si>
  <si>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</si>
  <si>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</si>
  <si>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</si>
  <si>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</si>
  <si>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</si>
  <si>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</si>
  <si>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28860080</t>
  </si>
  <si>
    <t>VDI projekt s.r.o.</t>
  </si>
  <si>
    <t>CZ28860080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</si>
  <si>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</si>
  <si>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</si>
  <si>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</si>
  <si>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</si>
  <si>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</si>
  <si>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</si>
  <si>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</si>
  <si>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</si>
  <si>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</si>
  <si>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</si>
  <si>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</si>
  <si>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</si>
  <si>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</si>
  <si>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</si>
  <si>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</si>
  <si>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</si>
  <si>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</si>
  <si>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</si>
  <si>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</si>
  <si>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</si>
  <si>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</si>
  <si>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</si>
  <si>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</si>
  <si>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</si>
  <si>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</si>
  <si>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</si>
  <si>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</si>
  <si>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</si>
  <si>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</si>
  <si>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</si>
  <si>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</si>
  <si>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</si>
  <si>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</si>
  <si>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</si>
  <si>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</si>
  <si>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</si>
  <si>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</si>
  <si>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</si>
  <si>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</si>
  <si>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</si>
  <si>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SO001</t>
  </si>
  <si>
    <t>Vedlejší a ostatní náklady</t>
  </si>
  <si>
    <t>STA</t>
  </si>
  <si>
    <t>{18e739aa-9871-4d6d-9004-cc2729356eab}</t>
  </si>
  <si>
    <t>2</t>
  </si>
  <si>
    <t>SO101</t>
  </si>
  <si>
    <t>Parkovací stání</t>
  </si>
  <si>
    <t>{04e2c182-633e-439e-9857-d2dd460b242a}</t>
  </si>
  <si>
    <t>822 55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</si>
  <si>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</si>
  <si>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</si>
  <si>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</si>
  <si>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</si>
  <si>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</si>
  <si>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</si>
  <si>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</si>
  <si>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SO001 -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</si>
  <si>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</si>
  <si>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</si>
  <si>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</si>
  <si>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</si>
  <si>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</si>
  <si>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VRN1 - Průzkumné, geodetické a projektové práce</t>
  </si>
  <si>
    <t>VRN3 - Regulace a ochrana dopravy (i pěší)</t>
  </si>
  <si>
    <t>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</si>
  <si>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</si>
  <si>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</si>
  <si>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</si>
  <si>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</si>
  <si>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</si>
  <si>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</si>
  <si>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</si>
  <si>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</si>
  <si>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</si>
  <si>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</si>
  <si>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</si>
  <si>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</si>
  <si>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</si>
  <si>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</si>
  <si>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VRN1</t>
  </si>
  <si>
    <t>Průzkumné, geodetické a projektové práce</t>
  </si>
  <si>
    <t>4</t>
  </si>
  <si>
    <t>ROZPOCET</t>
  </si>
  <si>
    <t>K</t>
  </si>
  <si>
    <t>013254000</t>
  </si>
  <si>
    <t>Dokumentace skutečného provedení stavby - 4x tištěná, 1x na CD</t>
  </si>
  <si>
    <t>KČ</t>
  </si>
  <si>
    <t>627809364</t>
  </si>
  <si>
    <t>PP</t>
  </si>
  <si>
    <t>Průzkumné, geodetické a projektové práce projektové práce dokumentace stavby (výkresová a textová) skutečného provedení stavby</t>
  </si>
  <si>
    <t>VV</t>
  </si>
  <si>
    <t>True</t>
  </si>
  <si>
    <t>Součet</t>
  </si>
  <si>
    <t>VRN3</t>
  </si>
  <si>
    <t>Regulace a ochrana dopravy (i pěší)</t>
  </si>
  <si>
    <t>030001000</t>
  </si>
  <si>
    <t>Zařízení staveniště</t>
  </si>
  <si>
    <t>401964931</t>
  </si>
  <si>
    <t>Základní rozdělení průvodních činností a nákladů zařízení staveniště</t>
  </si>
  <si>
    <t>3</t>
  </si>
  <si>
    <t>032903000</t>
  </si>
  <si>
    <t>Náklady na provoz a údržbu vybavení staveniště</t>
  </si>
  <si>
    <t>-2052122846</t>
  </si>
  <si>
    <t>Zařízení staveniště vybavení staveniště náklady na provoz a údržbu vybavení staveniště</t>
  </si>
  <si>
    <t>034403000</t>
  </si>
  <si>
    <t>Dopravní značení na staveništi - Dopravně inženýrské opatření v průběhu výstavby dle TP66 - osazení dočasného dopr.značení vč.opatření pro zajištění dopravy-zřízení a odstranění, manipulace, pronájmu vč.projektu a zajištění dopr. inženýrského rozhodnutí</t>
  </si>
  <si>
    <t>-972319650</t>
  </si>
  <si>
    <t>Zařízení staveniště zabezpečení staveniště dopravní značení na staveništi</t>
  </si>
  <si>
    <t>5</t>
  </si>
  <si>
    <t>034403001</t>
  </si>
  <si>
    <t xml:space="preserve">Pomocné práce zajištění nebo řízení regulaci a ochranu dopravy - úhrnná částka musí obsahovat veškeré nákl. na dočasné úpravy a regulaci dopr.(i pěší) na staveništi </t>
  </si>
  <si>
    <t>1715646414</t>
  </si>
  <si>
    <t>Pomocné práce zajištění nebo řízení regulaci a ochranu dopravy - úhrnná částka musí obsahovat veškeré nákl. na dočasné úpravy a regulaci dopr.(i pěší) na staveništi pro zajištění dopravy a přístupu k nemovitostem (např.lávky, nájezdy) a zajištění staveniště dle BOZP (ochranná oplocení, zajištění výkopů a pod..)</t>
  </si>
  <si>
    <t>"pro zajištění dopravy a přístupu k nemovitostem (např.lávky, nájezdy) a zajištění staveniště dle BOZP (ochranná oplocení, zajištění výkopů a pod..)"1</t>
  </si>
  <si>
    <t>6</t>
  </si>
  <si>
    <t>039103000</t>
  </si>
  <si>
    <t>Rozebrání, bourání a odvoz zařízení staveniště</t>
  </si>
  <si>
    <t>-530240419</t>
  </si>
  <si>
    <t>Zařízení staveniště zrušení zařízení staveniště rozebrání, bourání a odvoz</t>
  </si>
  <si>
    <t>VRN4</t>
  </si>
  <si>
    <t>Inženýrská činnost</t>
  </si>
  <si>
    <t>7</t>
  </si>
  <si>
    <t>043134000</t>
  </si>
  <si>
    <t>Zkoušky zatěžovací - provedení 8 statických zatěžovacích zkoušek</t>
  </si>
  <si>
    <t>358061224</t>
  </si>
  <si>
    <t>Inženýrská činnost zkoušky a ostatní měření zkoušky zátěžové</t>
  </si>
  <si>
    <t>SO101 - Parkovací stání</t>
  </si>
  <si>
    <t>CZ0000274101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</si>
  <si>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</si>
  <si>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</si>
  <si>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</si>
  <si>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</si>
  <si>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</si>
  <si>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</si>
  <si>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</si>
  <si>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</si>
  <si>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</si>
  <si>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</si>
  <si>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</si>
  <si>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</si>
  <si>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111201101</t>
  </si>
  <si>
    <t>Odstranění křovin a stromů průměru kmene do 100 mm i s kořeny z celkové plochy do 1000 m2 vč.likvidace</t>
  </si>
  <si>
    <t>m2</t>
  </si>
  <si>
    <t>1124922669</t>
  </si>
  <si>
    <t>Odstranění křovin a stromů s odstraněním kořenů průměru kmene do 100 mm do sklonu terénu 1 : 5, při celkové ploše do 1 000 m2</t>
  </si>
  <si>
    <t>"odstranění vegetace"2+2</t>
  </si>
  <si>
    <t>111301111</t>
  </si>
  <si>
    <t>Sejmutí drnu tl do 100 mm s přemístěním do 50 m nebo naložením na dopravní prostředek</t>
  </si>
  <si>
    <t>CS ÚRS 2018 01</t>
  </si>
  <si>
    <t>862085137</t>
  </si>
  <si>
    <t>Sejmutí drnu tl. do 100 mm, v jakékoliv ploše</t>
  </si>
  <si>
    <t>"v místě nového parkoviště"28,9+65,25+41,5</t>
  </si>
  <si>
    <t>"nové zatravnění vč.terénních úprav"14+23+6,3+15,7</t>
  </si>
  <si>
    <t>112151315</t>
  </si>
  <si>
    <t>Kácení stromu bez postupného spouštění koruny a kmene D do 0,6 m</t>
  </si>
  <si>
    <t>kus</t>
  </si>
  <si>
    <t>1641053507</t>
  </si>
  <si>
    <t>Pokácení stromu postupné bez spouštění částí kmene a koruny o průměru na řezné ploše pařezu přes 500 do 600 mm</t>
  </si>
  <si>
    <t>"dle PD B.2"1</t>
  </si>
  <si>
    <t>112201115</t>
  </si>
  <si>
    <t>Odstranění pařezů D do 0,6 m v rovině a svahu 1:5 s odklizením do 20 m a zasypáním jámy</t>
  </si>
  <si>
    <t>-1658165026</t>
  </si>
  <si>
    <t>Odstranění pařezu v rovině nebo na svahu do 1:5 o průměru pařezu na řezné ploše přes 500 do 600 mm</t>
  </si>
  <si>
    <t>"dle PD B.3"1</t>
  </si>
  <si>
    <t>113106121.R</t>
  </si>
  <si>
    <t>Rozebrání dlažeb komunikací pro pěší z betonových nebo kamenných dlaždic  ručně s uložením na palety</t>
  </si>
  <si>
    <t>-1232226798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</si>
  <si>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</si>
  <si>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"dle PD B.2"</t>
  </si>
  <si>
    <t>"zrušená dlažba chodník"24</t>
  </si>
  <si>
    <t>"předláždění chodníku+varovný pás"2+1,2</t>
  </si>
  <si>
    <t>113106171</t>
  </si>
  <si>
    <t>Rozebrání dlažeb vozovek ze zámkové dlažby s ložem z kameniva ručně  s uložením na palety</t>
  </si>
  <si>
    <t>2122120942</t>
  </si>
  <si>
    <t>Rozebrání dlažeb a dílců vozovek a ploch s přemístěním hmot na skládku na vzdálenost do 3 m nebo s naložením na dopravní prostředek, s jakoukoliv výplní spár ručně ze zámkové dlažby s ložem z kameniva</t>
  </si>
  <si>
    <t>"zrušená dlažba vozovka"41,3+2,2+6</t>
  </si>
  <si>
    <t>"napojení na vozovku"(32+21+22,3)*1,0+6,8</t>
  </si>
  <si>
    <t>"rýha + kolem ul.vp."5,2+2*1,5*1,5</t>
  </si>
  <si>
    <t>113107163</t>
  </si>
  <si>
    <t>Odstranění podkladu z kameniva drceného tl 300 mm strojně pl přes 50 do 200 m2</t>
  </si>
  <si>
    <t>-1361387973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</si>
  <si>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</si>
  <si>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"napojení na vozovku"(32+21+22,3)*1,0</t>
  </si>
  <si>
    <t>8</t>
  </si>
  <si>
    <t>113107171</t>
  </si>
  <si>
    <t>Odstranění podkladu z betonu prostého tl 150 mm strojně pl přes 50 do 200 m2</t>
  </si>
  <si>
    <t>-1576706224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</si>
  <si>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</si>
  <si>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"dle potřeby v případě výskytu bet.kce v místě zámk.dl. místo šd kce - předpoklad"134,5</t>
  </si>
  <si>
    <t>9</t>
  </si>
  <si>
    <t>113107332</t>
  </si>
  <si>
    <t>Odstranění podkladu z betonu prostého tl 300 mm strojně pl do 50 m2</t>
  </si>
  <si>
    <t>1505581333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</si>
  <si>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</si>
  <si>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"dle PD B.2"21,6</t>
  </si>
  <si>
    <t>113202111</t>
  </si>
  <si>
    <t>Vytrhání obrub krajníků obrubníků stojatých</t>
  </si>
  <si>
    <t>m</t>
  </si>
  <si>
    <t>-1724883625</t>
  </si>
  <si>
    <t>Vytrhání obrub s vybouráním lože, s přemístěním hmot na skládku na vzdálenost do 3 m nebo s naložením na dopravní prostředek z krajníků nebo obrubníků stojatých</t>
  </si>
  <si>
    <t>"dle PD přílohy B.2"</t>
  </si>
  <si>
    <t>"sil.obruba"32,4+22+30,7</t>
  </si>
  <si>
    <t>11</t>
  </si>
  <si>
    <t>113204111</t>
  </si>
  <si>
    <t>Vytrhání obrub záhonových</t>
  </si>
  <si>
    <t>-697092052</t>
  </si>
  <si>
    <t>Vytrhání obrub  s vybouráním lože, s přemístěním hmot na skládku na vzdálenost do 3 m nebo s naložením na dopravní prostředek záhonových</t>
  </si>
  <si>
    <t>"záhon.obruby"23,2+12,2</t>
  </si>
  <si>
    <t>12</t>
  </si>
  <si>
    <t>120001101</t>
  </si>
  <si>
    <t>Příplatek za ztížení vykopávky v blízkosti podzemního vedení</t>
  </si>
  <si>
    <t>m3</t>
  </si>
  <si>
    <t>-2086411787</t>
  </si>
  <si>
    <t>Příplatek k cenám vykopávek za ztížení vykopávky v blízkosti podzemního vedení nebo výbušnin v horninách jakékoliv třídy</t>
  </si>
  <si>
    <t>"inž. sítě - předpoklad"10</t>
  </si>
  <si>
    <t>13</t>
  </si>
  <si>
    <t>M</t>
  </si>
  <si>
    <t>R04</t>
  </si>
  <si>
    <t>Kopané sondy pro ověření průběhu inž. sítí - ruční práce vč. zasypání sond</t>
  </si>
  <si>
    <t>205961387</t>
  </si>
  <si>
    <t>"dle potřeby pro ověření průběhu a hloubky uložení inž. sítí"8</t>
  </si>
  <si>
    <t>14</t>
  </si>
  <si>
    <t>122202201</t>
  </si>
  <si>
    <t>Odkopávky a prokopávky nezapažené pro silnice objemu do 100 m3 v hornině tř. 3</t>
  </si>
  <si>
    <t>-961145516</t>
  </si>
  <si>
    <t>Odkopávky a prokopávky nezapažené pro silnice s přemístěním výkopku v příčných profilech na vzdálenost do 15 m nebo s naložením na dopravní prostředek v hornině tř. 3 do 100 m3</t>
  </si>
  <si>
    <t>"dle PD C.3"</t>
  </si>
  <si>
    <t>"v místě nového parkoviště"(28,9+65,25+41,5)*1,08*0,4+65,25*0,1+25,8*0,4</t>
  </si>
  <si>
    <t xml:space="preserve">"sanace aktivní zóny" </t>
  </si>
  <si>
    <t>"parkoviště"(28,9+65,25+79,5)*1,08*0,3</t>
  </si>
  <si>
    <t>122202209</t>
  </si>
  <si>
    <t>Příplatek k odkopávkám a prokopávkám pro silnice v hornině tř. 3 za lepivost</t>
  </si>
  <si>
    <t>2033825361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</si>
  <si>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</si>
  <si>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"dle pol 122202201"131,708</t>
  </si>
  <si>
    <t>16</t>
  </si>
  <si>
    <t>130901121</t>
  </si>
  <si>
    <t>Bourání kcí v hloubených vykopávkách ze zdiva z betonu prostého ručně</t>
  </si>
  <si>
    <t>1618497238</t>
  </si>
  <si>
    <t>Bourání konstrukcí v hloubených vykopávkách - ručně z betonu prostého neprokládaného</t>
  </si>
  <si>
    <t>"stáv.ul.vp."1,5</t>
  </si>
  <si>
    <t>17</t>
  </si>
  <si>
    <t>132201101</t>
  </si>
  <si>
    <t>Hloubení rýh š do 600 mm v hornině tř. 3 objemu do 100 m3</t>
  </si>
  <si>
    <t>-1085200129</t>
  </si>
  <si>
    <t>Hloubení zapažených i nezapažených rýh šířky do 600 mm  s urovnáním dna do předepsaného profilu a spádu v hornině tř. 3 do 100 m3</t>
  </si>
  <si>
    <t>"obruby"(2,8+1,1+2)*0,3*0,2+(2,8+4+14,5+4+6+2,5+23,6+1+1+2+4,2+18,3+4,9)*0,5*0,2</t>
  </si>
  <si>
    <t>18</t>
  </si>
  <si>
    <t>132201109</t>
  </si>
  <si>
    <t>Příplatek za lepivost k hloubení rýh š do 600 mm v hornině tř. 3</t>
  </si>
  <si>
    <t>68749185</t>
  </si>
  <si>
    <t>Hloubení zapažených i nezapažených rýh šířky do 600 mm s urovnáním dna do předepsaného profilu a spádu v hornině tř. 3 Příplatek k cenám za lepivost horniny tř. 3</t>
  </si>
  <si>
    <t>"dle pol.č.132201101"9,234</t>
  </si>
  <si>
    <t>19</t>
  </si>
  <si>
    <t>132201201</t>
  </si>
  <si>
    <t>Hloubení rýh š do 2000 mm v hornině tř. 3 objemu do 100 m3</t>
  </si>
  <si>
    <t>1089427389</t>
  </si>
  <si>
    <t>Hloubení zapažených i nezapažených rýh šířky přes 600 do 2 000 mm s urovnáním dna do předepsaného profilu a spádu v hornině tř. 3 do 100 m3</t>
  </si>
  <si>
    <t>"přípojka DN150"(12,7+2)*1,0*1,5</t>
  </si>
  <si>
    <t>20</t>
  </si>
  <si>
    <t>132201209</t>
  </si>
  <si>
    <t>Příplatek za lepivost k hloubení rýh š do 2000 mm v hornině tř. 3</t>
  </si>
  <si>
    <t>2029299267</t>
  </si>
  <si>
    <t>Hloubení zapažených i nezapažených rýh šířky přes 600 do 2 000 mm s urovnáním dna do předepsaného profilu a spádu v hornině tř. 3 Příplatek k cenám za lepivost horniny tř. 3</t>
  </si>
  <si>
    <t>"dle pol.132201202"22,05</t>
  </si>
  <si>
    <t>133201101</t>
  </si>
  <si>
    <t>Hloubení šachet v hornině tř. 3 objemu do 100 m3</t>
  </si>
  <si>
    <t>722114513</t>
  </si>
  <si>
    <t>Hloubení zapažených i nezapažených šachet s případným nutným přemístěním výkopku ve výkopišti v hornině tř. 3 do 100 m3</t>
  </si>
  <si>
    <t>"ul.vpusti"2*1,5*1,5*1,5</t>
  </si>
  <si>
    <t>"houpadlo"0,5*0,5*1,0</t>
  </si>
  <si>
    <t>"koš"0,3*0,3*0,8</t>
  </si>
  <si>
    <t>"beton.základ + vrch"0,8*0,8*1,3+0,8*0,8*0,2</t>
  </si>
  <si>
    <t>22</t>
  </si>
  <si>
    <t>133201109</t>
  </si>
  <si>
    <t>Příplatek za lepivost u hloubení šachet v hornině tř. 3</t>
  </si>
  <si>
    <t>1056773915</t>
  </si>
  <si>
    <t>Hloubení zapažených i nezapažených šachet s případným nutným přemístěním výkopku ve výkopišti v hornině tř. 3 Příplatek k cenám za lepivost horniny tř. 3</t>
  </si>
  <si>
    <t>"dle pol.133201101"8,032</t>
  </si>
  <si>
    <t>23</t>
  </si>
  <si>
    <t>151101101</t>
  </si>
  <si>
    <t>Zřízení příložného pažení a rozepření stěn rýh hl do 2 m</t>
  </si>
  <si>
    <t>1435435657</t>
  </si>
  <si>
    <t>Zřízení pažení a rozepření stěn rýh pro podzemní vedení pro všechny šířky rýhy  příložné pro jakoukoliv mezerovitost, hloubky do 2 m</t>
  </si>
  <si>
    <t>"dle potřeby"2*6*1,5+14,7*1,5*2</t>
  </si>
  <si>
    <t>24</t>
  </si>
  <si>
    <t>151101111</t>
  </si>
  <si>
    <t>Odstranění příložného pažení a rozepření stěn rýh hl do 2 m</t>
  </si>
  <si>
    <t>-148022093</t>
  </si>
  <si>
    <t>Odstranění pažení a rozepření stěn rýh pro podzemní vedení  s uložením materiálu na vzdálenost do 3 m od kraje výkopu příložné, hloubky do 2 m</t>
  </si>
  <si>
    <t>"dle pol.č.151101101"62,1</t>
  </si>
  <si>
    <t>25</t>
  </si>
  <si>
    <t>161101101</t>
  </si>
  <si>
    <t>Svislé přemístění výkopku z horniny tř. 1 až 4 při hloubce výkopu přes 1 do 2,5 m</t>
  </si>
  <si>
    <t>-1611157170</t>
  </si>
  <si>
    <t>Svislé přemístění výkopku bez naložení do dopravní nádoby avšak s vyprázdněním dopravní nádoby na hromadu nebo do dopravního prostředku z horniny tř. 1 až 4, při hloubce výkopu přes 1 do 2,5 m</t>
  </si>
  <si>
    <t>9,234+22,05+8,032</t>
  </si>
  <si>
    <t>26</t>
  </si>
  <si>
    <t>162301403</t>
  </si>
  <si>
    <t>Vodorovné přemístění větví stromů listnatých do 5 km D kmene do 700 mm</t>
  </si>
  <si>
    <t>-1868575466</t>
  </si>
  <si>
    <t>Vodorovné přemístění větví, kmenů nebo pařezů  s naložením, složením a dopravou do 5000 m větví stromů listnatých, průměru kmene přes 500 do 700 mm</t>
  </si>
  <si>
    <t>27</t>
  </si>
  <si>
    <t>162301413</t>
  </si>
  <si>
    <t>Vodorovné přemístění kmenů stromů listnatých do 5 km D kmene do 700 mm</t>
  </si>
  <si>
    <t>-1281750959</t>
  </si>
  <si>
    <t>Vodorovné přemístění větví, kmenů nebo pařezů  s naložením, složením a dopravou do 5000 m kmenů stromů listnatých, průměru přes 500 do 700 mm</t>
  </si>
  <si>
    <t>28</t>
  </si>
  <si>
    <t>162301423</t>
  </si>
  <si>
    <t>Vodorovné přemístění pařezů do 5 km D do 700 mm</t>
  </si>
  <si>
    <t>1525110928</t>
  </si>
  <si>
    <t>Vodorovné přemístění větví, kmenů nebo pařezů  s naložením, složením a dopravou do 5000 m pařezů kmenů, průměru přes 500 do 700 mm</t>
  </si>
  <si>
    <t>29</t>
  </si>
  <si>
    <t>162701105</t>
  </si>
  <si>
    <t>Vodorovné přemístění do 10000 m výkopku/sypaniny z horniny tř. 1 až 4</t>
  </si>
  <si>
    <t>1579488259</t>
  </si>
  <si>
    <t>Vodorovné přemístění výkopku nebo sypaniny po suchu na obvyklém dopravním prostředku, bez naložení výkopku, avšak se složením bez rozhrnutí z horniny tř. 1 až 4 na vzdálenost přes 9 000 do 10 000 m</t>
  </si>
  <si>
    <t>"přebytek zeminy"194,65*0,1+131,708+9,234+22,05+8,032</t>
  </si>
  <si>
    <t>"do násypu"-6,2</t>
  </si>
  <si>
    <t>30</t>
  </si>
  <si>
    <t>162701109</t>
  </si>
  <si>
    <t>Příplatek k vodorovnému přemístění výkopku z horniny tř. 1 až 4 ZKD 1000 m přes 10000 m</t>
  </si>
  <si>
    <t>-1506019620</t>
  </si>
  <si>
    <t>Vodorovné přemístění výkopku po suchu na obvyklém dopravním prostředku, bez naložení výkopku, avšak se složením bez rozhrnutí z horniny tř. 1 až 4 na vzdálenost Příplatek k ceně za každých dalších i započatých 1 000 m</t>
  </si>
  <si>
    <t>"odvoz na skládku do 15km"184,289*5</t>
  </si>
  <si>
    <t>31</t>
  </si>
  <si>
    <t>171101101</t>
  </si>
  <si>
    <t>Uložení sypaniny z hornin soudržných do násypů zhutněných na 95 % PS</t>
  </si>
  <si>
    <t>-109503135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</si>
  <si>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</si>
  <si>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"terénní úpravy"(7+24)*0,20</t>
  </si>
  <si>
    <t>32</t>
  </si>
  <si>
    <t>171201201</t>
  </si>
  <si>
    <t>Uložení sypaniny na skládky</t>
  </si>
  <si>
    <t>1229216135</t>
  </si>
  <si>
    <t>"dle pol. 162701105"184,289</t>
  </si>
  <si>
    <t>33</t>
  </si>
  <si>
    <t>171201211</t>
  </si>
  <si>
    <t>Poplatek za uložení odpadu ze sypaniny na skládce (skládkovné)</t>
  </si>
  <si>
    <t>t</t>
  </si>
  <si>
    <t>1554201078</t>
  </si>
  <si>
    <t>Uložení sypaniny poplatek za uložení sypaniny na skládce (skládkovné)</t>
  </si>
  <si>
    <t>184,289*1,8</t>
  </si>
  <si>
    <t>34</t>
  </si>
  <si>
    <t>174101101</t>
  </si>
  <si>
    <t>Zásyp jam, šachet rýh nebo kolem objektů sypaninou se zhutněním</t>
  </si>
  <si>
    <t>1224628716</t>
  </si>
  <si>
    <t>Zásyp sypaninou z jakékoliv horniny s uložením výkopku ve vrstvách se zhutněním jam, šachet, rýh nebo kolem objektů v těchto vykopávkách</t>
  </si>
  <si>
    <t>"ul.vpusti - ŠD 0/32"2*1,2+1,5</t>
  </si>
  <si>
    <t>"přípojka DN150"</t>
  </si>
  <si>
    <t>"drť 0/22"14,7*1,0*0,20</t>
  </si>
  <si>
    <t>"ŠD 0/32"14,7*1*0,50</t>
  </si>
  <si>
    <t>35</t>
  </si>
  <si>
    <t>583441690</t>
  </si>
  <si>
    <t>štěrkodrť frakce 0-22 třída A</t>
  </si>
  <si>
    <t>-1914567818</t>
  </si>
  <si>
    <t>kamenivo přírodní drcené hutné pro stavební účely PDK (drobné, hrubé a štěrkodrť) štěrkodrtě ČSN EN 13043 frakce   0-22    tř. C</t>
  </si>
  <si>
    <t>"drť 0/22"2,94*1,9</t>
  </si>
  <si>
    <t>36</t>
  </si>
  <si>
    <t>583441720</t>
  </si>
  <si>
    <t>štěrkodrť frakce 0-32 třída C</t>
  </si>
  <si>
    <t>-1465334957</t>
  </si>
  <si>
    <t>P</t>
  </si>
  <si>
    <t>Poznámka k položce:
Drcené kamenivo dle ČSN EN 13242 (kamenivo pro nestmelené směsi …..)</t>
  </si>
  <si>
    <t>"ul.vpust - ŠD 0/32"3,9*1,9</t>
  </si>
  <si>
    <t>"ŠD 0/32"7,35*1,9</t>
  </si>
  <si>
    <t>37</t>
  </si>
  <si>
    <t>175111101</t>
  </si>
  <si>
    <t>Obsypání potrubí ručně sypaninou bez prohození, uloženou do 3 m</t>
  </si>
  <si>
    <t>-1252812434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</si>
  <si>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</si>
  <si>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"přípojky DN150 fr.0/8"14,7*1,0*0,25</t>
  </si>
  <si>
    <t>38</t>
  </si>
  <si>
    <t>58337303</t>
  </si>
  <si>
    <t>štěrkopísek frakce 0-8</t>
  </si>
  <si>
    <t>1626054639</t>
  </si>
  <si>
    <t>"obsyp přípojky ul.vp."3,675*1,9</t>
  </si>
  <si>
    <t>39</t>
  </si>
  <si>
    <t>181102302</t>
  </si>
  <si>
    <t>Úprava pláně v zářezech se zhutněním</t>
  </si>
  <si>
    <t>-1433036467</t>
  </si>
  <si>
    <t>Úprava pláně na stavbách dálnic v zářezech mimo skalních se zhutněním</t>
  </si>
  <si>
    <t>"dle PD přílohy B.2 a C.3"</t>
  </si>
  <si>
    <t xml:space="preserve">"parkoviště"(28,9+65,25+79,5)*1,08 </t>
  </si>
  <si>
    <t>"rýhy"5,2</t>
  </si>
  <si>
    <t>"napojení na vozovku+dle potřeby"(32+21+22,3)*1,0+25,8+6,8</t>
  </si>
  <si>
    <t>"kolem ul.vp."2*1,5*1,5</t>
  </si>
  <si>
    <t>40</t>
  </si>
  <si>
    <t>181301101</t>
  </si>
  <si>
    <t>Rozprostření ornice tl vrstvy do 100 mm pl do 500 m2 v rovině nebo ve svahu do 1:5</t>
  </si>
  <si>
    <t>-722768065</t>
  </si>
  <si>
    <t>Rozprostření a urovnání ornice v rovině nebo ve svahu sklonu do 1:5 při souvislé ploše do 500 m2, tl. vrstvy do 100 mm</t>
  </si>
  <si>
    <t>"napojení terénní úpravy + rekultivace chodníku"14+23+6,3+15,7+24</t>
  </si>
  <si>
    <t>41</t>
  </si>
  <si>
    <t>103111000</t>
  </si>
  <si>
    <t>rašelina zahradnická   VL - ornice</t>
  </si>
  <si>
    <t>1804508257</t>
  </si>
  <si>
    <t>Rašelina zahradní a kompostová rašelina zahradnická   VL</t>
  </si>
  <si>
    <t>"trávník" 83*0,15</t>
  </si>
  <si>
    <t>42</t>
  </si>
  <si>
    <t>181411131</t>
  </si>
  <si>
    <t>Založení parkového trávníku výsevem plochy do 1000 m2 v rovině a ve svahu do 1:5</t>
  </si>
  <si>
    <t>1481363755</t>
  </si>
  <si>
    <t>Založení trávníku na půdě předem připravené plochy do 1000 m2 výsevem včetně utažení parkového v rovině nebo na svahu do 1:5</t>
  </si>
  <si>
    <t>"dle PD"83</t>
  </si>
  <si>
    <t>43</t>
  </si>
  <si>
    <t>005724150</t>
  </si>
  <si>
    <t>osivo směs travní parková směs exclusive</t>
  </si>
  <si>
    <t>kg</t>
  </si>
  <si>
    <t>1503936161</t>
  </si>
  <si>
    <t>Osiva pícnin směsi travní balení obvykle 25 kg parková směs exclusive (10 kg)</t>
  </si>
  <si>
    <t>83*0,035</t>
  </si>
  <si>
    <t>44</t>
  </si>
  <si>
    <t>185804312</t>
  </si>
  <si>
    <t>Zalití rostlin vodou plocha přes 20 m2</t>
  </si>
  <si>
    <t>551822148</t>
  </si>
  <si>
    <t>Zalití rostlin vodou plochy záhonů jednotlivě přes 20 m2</t>
  </si>
  <si>
    <t>83*0,03*2</t>
  </si>
  <si>
    <t>45</t>
  </si>
  <si>
    <t>185851121</t>
  </si>
  <si>
    <t>Dovoz vody pro zálivku rostlin za vzdálenost do 1000 m</t>
  </si>
  <si>
    <t>1751378241</t>
  </si>
  <si>
    <t>Dovoz vody pro zálivku rostlin na vzdálenost do 1000 m</t>
  </si>
  <si>
    <t>"do 2km"4,98*2</t>
  </si>
  <si>
    <t>Zakládání</t>
  </si>
  <si>
    <t>46</t>
  </si>
  <si>
    <t>275313611</t>
  </si>
  <si>
    <t>Základové patky z betonu tř. C 16/20</t>
  </si>
  <si>
    <t>458485417</t>
  </si>
  <si>
    <t>Základy z betonu prostého patky a bloky z betonu kamenem neprokládaného tř. C 16/20</t>
  </si>
  <si>
    <t>"pod ul.vp."2*1,5*1,5*0,10</t>
  </si>
  <si>
    <t>47</t>
  </si>
  <si>
    <t>275313911</t>
  </si>
  <si>
    <t>Základové patky z betonu tř. C 30/37</t>
  </si>
  <si>
    <t>2139079451</t>
  </si>
  <si>
    <t>Základy z betonu prostého patky a bloky z betonu kamenem neprokládaného tř. C 30/37</t>
  </si>
  <si>
    <t>Vodorovné konstrukce</t>
  </si>
  <si>
    <t>48</t>
  </si>
  <si>
    <t>451572111</t>
  </si>
  <si>
    <t>Lože pod potrubí otevřený výkop z kameniva drobného těženého ŠP 0-4 mm</t>
  </si>
  <si>
    <t>976054729</t>
  </si>
  <si>
    <t>Lože pod potrubí, stoky a drobné objekty v otevřeném výkopu z kameniva drobného těženého 0 až 4 mm</t>
  </si>
  <si>
    <t>"přípojky ul.vp."14,7*1*0,10</t>
  </si>
  <si>
    <t>Komunikace pozemní</t>
  </si>
  <si>
    <t>49</t>
  </si>
  <si>
    <t>564811111</t>
  </si>
  <si>
    <t>Podklad ze štěrkodrtě ŠD tl 50 mm fr.0/32</t>
  </si>
  <si>
    <t>470942151</t>
  </si>
  <si>
    <t>Podklad ze štěrkodrti ŠD s rozprostřením a zhutněním, po zhutnění tl. 50 mm</t>
  </si>
  <si>
    <t>"vyrovnání pláně  parkoviště"(28,9+65,25+79,5)*1,08</t>
  </si>
  <si>
    <t>50</t>
  </si>
  <si>
    <t>564851111.1</t>
  </si>
  <si>
    <t>Podklad ze štěrkodrtě ŠD tl 150 mm fr.0/63</t>
  </si>
  <si>
    <t>-729786000</t>
  </si>
  <si>
    <t>Podklad ze štěrkodrti ŠD s rozprostřením a zhutněním, po zhutnění tl. 150 mm</t>
  </si>
  <si>
    <t>"dle PD přílohy C.3"</t>
  </si>
  <si>
    <t>"parkoviště"(28,9+65,25+79,5)*1,08*2</t>
  </si>
  <si>
    <t>51</t>
  </si>
  <si>
    <t>564871111</t>
  </si>
  <si>
    <t>Podklad ze štěrkodrtě ŠD tl 250 mm fr.0/32</t>
  </si>
  <si>
    <t>-1376647590</t>
  </si>
  <si>
    <t>Podklad ze štěrkodrti ŠD s rozprostřením a zhutněním, po zhutnění tl. 250 mm</t>
  </si>
  <si>
    <t>"parkoviště"(28,9+65,25+79,5)*1,08</t>
  </si>
  <si>
    <t>52</t>
  </si>
  <si>
    <t>596211111</t>
  </si>
  <si>
    <t>Kladení zámkové dlažby komunikací pro pěší tl 60 mm skupiny A pl do 100 m2</t>
  </si>
  <si>
    <t>606489079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</si>
  <si>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</si>
  <si>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"předláždění chodníku"2</t>
  </si>
  <si>
    <t>"varovný pás"1,2</t>
  </si>
  <si>
    <t>53</t>
  </si>
  <si>
    <t>59245017.R</t>
  </si>
  <si>
    <t>dlažba skladebná betonová 10x10x6 cm přírodní</t>
  </si>
  <si>
    <t>1160973380</t>
  </si>
  <si>
    <t>"stávající dlažba na chodníku - předláždění nový materiál"2*1,05</t>
  </si>
  <si>
    <t>54</t>
  </si>
  <si>
    <t>59245006</t>
  </si>
  <si>
    <t>dlažba skladebná betonová základní pro nevidomé 20 x 10 x 6 cm barevná - červená</t>
  </si>
  <si>
    <t>-1698055516</t>
  </si>
  <si>
    <t>dlažba skladebná betonová základní pro nevidomé 20 x 10 x 6 cm barevná</t>
  </si>
  <si>
    <t>55</t>
  </si>
  <si>
    <t>596211211</t>
  </si>
  <si>
    <t>Kladení zámkové dlažby komunikací pro pěší tl 80 mm skupiny A pl do 100 m2</t>
  </si>
  <si>
    <t>-1138336386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</si>
  <si>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</si>
  <si>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"vozovkové plochy jednoltivě"</t>
  </si>
  <si>
    <t>"V10"(2,1+4*4,5+6*4,5)*0,10</t>
  </si>
  <si>
    <t>56</t>
  </si>
  <si>
    <t>592451100.R</t>
  </si>
  <si>
    <t>dlažba betonová skladebná 20x10x8 cm - bílá</t>
  </si>
  <si>
    <t>-1309594140</t>
  </si>
  <si>
    <t>Dlaždice betonové dlažba zámková (ČSN EN 1338) dlažba skladebná, s fazetou 1 m2=50 kusů 20 x 10 x 8 přírodní</t>
  </si>
  <si>
    <t>Poznámka k položce:
spotřeba: 50 kus/m2</t>
  </si>
  <si>
    <t>"V10"(2,1+4*4,5+6*4,5)*0,10*1,05</t>
  </si>
  <si>
    <t>57</t>
  </si>
  <si>
    <t>59245013</t>
  </si>
  <si>
    <t>dlažba zámková profilová 20x16,5x8 cm přírodní</t>
  </si>
  <si>
    <t>-2068286486</t>
  </si>
  <si>
    <t>"použití nového materiálu"(107,9+4,5+5,2)*1,05</t>
  </si>
  <si>
    <t>58</t>
  </si>
  <si>
    <t>596411113</t>
  </si>
  <si>
    <t>Kladení dlažby z vegetačních tvárnic komunikací pro pěší tl 80 mm pl do 300 m2</t>
  </si>
  <si>
    <t>955299076</t>
  </si>
  <si>
    <t>Kladení dlažby z betonových vegetačních dlaždic komunikací pro pěší s ložem z kameniva těženého nebo drceného tl. do 40 mm, s vyplněním spár a vegetačních otvorů, s hutněním vibrováním tl. 80 mm, pro plochy přes 100 do 300 m2</t>
  </si>
  <si>
    <t>"parkoviště"28,9+65,25+79,5</t>
  </si>
  <si>
    <t>59</t>
  </si>
  <si>
    <t>59246016</t>
  </si>
  <si>
    <t>dlažba betonová vegetační 60x40x8cm</t>
  </si>
  <si>
    <t>-879358533</t>
  </si>
  <si>
    <t>173,65*1,10</t>
  </si>
  <si>
    <t>Trubní vedení</t>
  </si>
  <si>
    <t>60</t>
  </si>
  <si>
    <t>831263195.1</t>
  </si>
  <si>
    <t>Příplatek za zřízení kanalizační přípojky DN 100 až 300 - vyfrézování s osazením in situ vložky či sedlové navrtávky - dle požadavku správce inž.vedení</t>
  </si>
  <si>
    <t>286829476</t>
  </si>
  <si>
    <t>Montáž potrubí z trub plastových hrdlových s integrovaným těsněním Příplatek k cenám za zřízení kanalizační přípojky DN od 100 do 300</t>
  </si>
  <si>
    <t>"napojení přípojky napotrubí, šachtu"1+1</t>
  </si>
  <si>
    <t>61</t>
  </si>
  <si>
    <t>8712631211</t>
  </si>
  <si>
    <t>Montáž chrániček inženýrských sít z PVC DN 110</t>
  </si>
  <si>
    <t>-754429480</t>
  </si>
  <si>
    <t>Montáž kanalizačního potrubí z plastů z tvrdého PVC těsněných gumovým kroužkem v otevřeném výkopu ve sklonu do 20 % DN 110</t>
  </si>
  <si>
    <t>"pod parkovištěm" 21</t>
  </si>
  <si>
    <t>62</t>
  </si>
  <si>
    <t>R5</t>
  </si>
  <si>
    <t>Kabelový žlab půlený do D110</t>
  </si>
  <si>
    <t>-1412213260</t>
  </si>
  <si>
    <t>21*1,05</t>
  </si>
  <si>
    <t>63</t>
  </si>
  <si>
    <t>871313121</t>
  </si>
  <si>
    <t>Montáž potrubí z kanalizačních trub z PVC otevřený výkop sklon do 20 % DN 150</t>
  </si>
  <si>
    <t>-1528064133</t>
  </si>
  <si>
    <t>Montáž potrubí z kanalizačních trub z plastů z PVC těsněných gumovým kroužkem v otevřeném výkopu ve sklonu do 20 % DN 150</t>
  </si>
  <si>
    <t>" dešťová přípojka DN150"12,7+2</t>
  </si>
  <si>
    <t>64</t>
  </si>
  <si>
    <t>286114600</t>
  </si>
  <si>
    <t>trubka kanalizace plastová DN 150 PVC -160x1000 mm SN8</t>
  </si>
  <si>
    <t>-582121090</t>
  </si>
  <si>
    <t>trubka kanalizační plastová PP 160x1000 mm SN 8</t>
  </si>
  <si>
    <t>"délka 14,7m"15*1,05</t>
  </si>
  <si>
    <t>65</t>
  </si>
  <si>
    <t>877315211</t>
  </si>
  <si>
    <t>Montáž tvarovek z tvrdého PVC nebo z polypropylenu  jednoosé DN 150</t>
  </si>
  <si>
    <t>2114435866</t>
  </si>
  <si>
    <t>Montáž tvarovek na kanalizačním potrubí z trub z plastu z tvrdého PVC  nebo z polypropylenu  v otevřeném výkopu jednoosých DN 150</t>
  </si>
  <si>
    <t>"napojení na kanalizaci - dle potřeby"2+2</t>
  </si>
  <si>
    <t>66</t>
  </si>
  <si>
    <t>286113600</t>
  </si>
  <si>
    <t>koleno kanalizace plastové DN 150</t>
  </si>
  <si>
    <t>-491082223</t>
  </si>
  <si>
    <t>Trubky z PVC kanalizace domovní a uliční kolena apod. DN 150</t>
  </si>
  <si>
    <t>"tvarovky PP DN150 SN8 k napojení ul.vpusti - dle potřeby"4*1,05</t>
  </si>
  <si>
    <t>67</t>
  </si>
  <si>
    <t>895941111</t>
  </si>
  <si>
    <t>Zřízení vpusti kanalizační uliční z betonových dílců typ UV-50 normální</t>
  </si>
  <si>
    <t>-851601526</t>
  </si>
  <si>
    <t>"uliční vpusti"1+1</t>
  </si>
  <si>
    <t>68</t>
  </si>
  <si>
    <t>592238520</t>
  </si>
  <si>
    <t>dno betonové pro uliční vpusť s kalovou prohlubní 45x30x5 cm</t>
  </si>
  <si>
    <t>-879214711</t>
  </si>
  <si>
    <t>"dle tech. zprávy C.1" 1+1</t>
  </si>
  <si>
    <t>69</t>
  </si>
  <si>
    <t>592238540</t>
  </si>
  <si>
    <t>skruž betonová pro uliční vpusťs výtokovým otvorem PVC 450/500/3d, 45x50x5 cm</t>
  </si>
  <si>
    <t>-789590009</t>
  </si>
  <si>
    <t>Prefabrikáty pro uliční vpusti dílce betonové pro uliční vpusti skruž s  otvorem PVC 450/350/3a PVC  45 x 35 x 5</t>
  </si>
  <si>
    <t>70</t>
  </si>
  <si>
    <t>592238580</t>
  </si>
  <si>
    <t>skruž betonová pro uliční vpusť horní 450/555/5d, 45x55x5 cm</t>
  </si>
  <si>
    <t>1010189223</t>
  </si>
  <si>
    <t>Prefabrikáty pro uliční vpusti dílce betonové pro uliční vpusti skruže horní  450/555/5d         45 x 57 x 5</t>
  </si>
  <si>
    <t>71</t>
  </si>
  <si>
    <t>592238640</t>
  </si>
  <si>
    <t>prstenec betonový pro uliční vpusť vyrovnávací 390/60/10a, 39x6x5 cm</t>
  </si>
  <si>
    <t>-510486917</t>
  </si>
  <si>
    <t>Prefabrikáty pro uliční vpusti dílce betonové pro uliční vpusti prstenec vyrovnávací 390/60/10a       39 x 6 x 5</t>
  </si>
  <si>
    <t>72</t>
  </si>
  <si>
    <t>286618160</t>
  </si>
  <si>
    <t xml:space="preserve">koš kalový pro silniční vpusť  </t>
  </si>
  <si>
    <t>-330102669</t>
  </si>
  <si>
    <t>Revizní šachty a dvorní vpusti systém Wavin - kanalizační šachty revizní šachty  D 315 koš kalový pro silniční vpusť 315 mm</t>
  </si>
  <si>
    <t>Poznámka k položce:
WAVIN, kód výrobku: IF303050W</t>
  </si>
  <si>
    <t>73</t>
  </si>
  <si>
    <t>899203111</t>
  </si>
  <si>
    <t>Osazení mříží litinových včetně rámů a košů na bahno hmotnosti nad 100 do 150 kg</t>
  </si>
  <si>
    <t>-269178673</t>
  </si>
  <si>
    <t>Osazení mříží litinových včetně rámů a košů na bahno hmotnosti jednotlivě přes 100 do 150 kg</t>
  </si>
  <si>
    <t>"dle PD C.1"1+1</t>
  </si>
  <si>
    <t>74</t>
  </si>
  <si>
    <t>R02</t>
  </si>
  <si>
    <t>mříž D400, 500x500 mm s pantem vč.rámu - rovná</t>
  </si>
  <si>
    <t>-1047581777</t>
  </si>
  <si>
    <t>Prefabrikáty pro uliční vpusti dílce betonové pro uliční vpusti vpusť dešťová uliční s rámem mříž M1 D400 DIN 19583-13, 500/500mm</t>
  </si>
  <si>
    <t>75</t>
  </si>
  <si>
    <t>899231111</t>
  </si>
  <si>
    <t>Výšková úprava uličního vstupu nebo vpusti do 200 mm zvýšením mříže</t>
  </si>
  <si>
    <t>-958246529</t>
  </si>
  <si>
    <t>"dle PD - osazení mříže do definitivní výšky"1+1</t>
  </si>
  <si>
    <t>Ostatní konstrukce a práce, bourání</t>
  </si>
  <si>
    <t>76</t>
  </si>
  <si>
    <t>90000001</t>
  </si>
  <si>
    <t>Vytyčení inženýrských sítí</t>
  </si>
  <si>
    <t>-1479273889</t>
  </si>
  <si>
    <t>6*60</t>
  </si>
  <si>
    <t>77</t>
  </si>
  <si>
    <t>90000007</t>
  </si>
  <si>
    <t xml:space="preserve">Přeložka sloupu veřejného osvětlení demontáž a montáž vč.zemních prací a elektro + ostatního materiálu, revizní zpráva, manipulace jeřábem - kompletní práce </t>
  </si>
  <si>
    <t>Kč</t>
  </si>
  <si>
    <t>999343231</t>
  </si>
  <si>
    <t xml:space="preserve">Přeložka sloupu veřejného osvětlení vč.zemních prací a elektro materiálu - kompletní práce </t>
  </si>
  <si>
    <t>"dle PD C.2.1"1</t>
  </si>
  <si>
    <t>78</t>
  </si>
  <si>
    <t>916131213</t>
  </si>
  <si>
    <t>Osazení silničního obrubníku betonového stojatého s boční opěrou do lože z betonu prostého C20/25nXF3</t>
  </si>
  <si>
    <t>629787217</t>
  </si>
  <si>
    <t>Osazení silničního obrubníku betonového se zřízením lože, s vyplněním a zatřením spár cementovou maltou stojatého s boční opěrou z betonu prostého tř. C 20/25nXF3, do lože z betonu prostého téže značky</t>
  </si>
  <si>
    <t>"15x30x100"2,8+4+14,5+4+6+2,5+23,6+1+1+2+4,2+18,3+4,9</t>
  </si>
  <si>
    <t>"15x15x100"2,8</t>
  </si>
  <si>
    <t>"náběh"1+1</t>
  </si>
  <si>
    <t>"R vnější 0,5m"1+1+1+1</t>
  </si>
  <si>
    <t>"15x25x100"1,1</t>
  </si>
  <si>
    <t>"8x25x100"15,5+15,5+18,5</t>
  </si>
  <si>
    <t>79</t>
  </si>
  <si>
    <t>592174600</t>
  </si>
  <si>
    <t>obrubník betonový chodníkový 100x15x25 cm</t>
  </si>
  <si>
    <t>1419894943</t>
  </si>
  <si>
    <t>Obrubníky betonové a železobetonové chodníkové    100 x 15 x 25</t>
  </si>
  <si>
    <t>"dle PD"1,1*1,05</t>
  </si>
  <si>
    <t>80</t>
  </si>
  <si>
    <t>59217021</t>
  </si>
  <si>
    <t>obrubník betonový chodníkový 100x15x30 cm</t>
  </si>
  <si>
    <t>-1831488291</t>
  </si>
  <si>
    <t>"dle PD"88,8*1,05</t>
  </si>
  <si>
    <t>81</t>
  </si>
  <si>
    <t>59217029</t>
  </si>
  <si>
    <t>obrubník betonový silniční nájezdový 100x15x15 cm</t>
  </si>
  <si>
    <t>805678774</t>
  </si>
  <si>
    <t>"dle PD"2,8*1,05</t>
  </si>
  <si>
    <t>82</t>
  </si>
  <si>
    <t>59217030</t>
  </si>
  <si>
    <t>obrubník betonový silniční přechodový 100x15x15-25 cm</t>
  </si>
  <si>
    <t>-922597975</t>
  </si>
  <si>
    <t>1+1</t>
  </si>
  <si>
    <t>83</t>
  </si>
  <si>
    <t>59217035.R</t>
  </si>
  <si>
    <t>obrubník betonový obloukový vnější R50m x 15 x 30 cm</t>
  </si>
  <si>
    <t>-2104481081</t>
  </si>
  <si>
    <t>obrubník betonový obloukový vnější 78 x 15 x 25cm</t>
  </si>
  <si>
    <t>1+1+1+1</t>
  </si>
  <si>
    <t>84</t>
  </si>
  <si>
    <t>59217016</t>
  </si>
  <si>
    <t>obrubník betonový chodníkový 100x8x25 cm</t>
  </si>
  <si>
    <t>679937099</t>
  </si>
  <si>
    <t>(15,5+15,5+18,5)*1,05</t>
  </si>
  <si>
    <t>85</t>
  </si>
  <si>
    <t>936005231</t>
  </si>
  <si>
    <t>Montáž dětské houpačky pružinové jednomístné</t>
  </si>
  <si>
    <t>-614884335</t>
  </si>
  <si>
    <t>Montáž dětské houpačky  pružinové jednomístné</t>
  </si>
  <si>
    <t>"dle B.3 - přesunutí stávajícho houpadla"1</t>
  </si>
  <si>
    <t>86</t>
  </si>
  <si>
    <t>936104211</t>
  </si>
  <si>
    <t>Montáž odpadkového koše do betonové patky</t>
  </si>
  <si>
    <t>-1603723342</t>
  </si>
  <si>
    <t>Montáž odpadkového koše  do betonové patky</t>
  </si>
  <si>
    <t>"dle PD B.2 - dodání stávajícího koše"1</t>
  </si>
  <si>
    <t>87</t>
  </si>
  <si>
    <t>966001113</t>
  </si>
  <si>
    <t>Odstranění dětské houpačky pružinové</t>
  </si>
  <si>
    <t>135717256</t>
  </si>
  <si>
    <t>Odstranění dětské houpačky  s ocelovou konstrukcí pružinové</t>
  </si>
  <si>
    <t>88</t>
  </si>
  <si>
    <t>966001311</t>
  </si>
  <si>
    <t>Odstranění odpadkového koše s betonovou patkou</t>
  </si>
  <si>
    <t>858736028</t>
  </si>
  <si>
    <t>Odstranění odpadkového koše  s betonovou patkou</t>
  </si>
  <si>
    <t>89</t>
  </si>
  <si>
    <t>979054451</t>
  </si>
  <si>
    <t>Očištění vybouraných zámkových dlaždic s původním spárováním z kameniva těženého</t>
  </si>
  <si>
    <t>20828083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</si>
  <si>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</si>
  <si>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27,2+141,3</t>
  </si>
  <si>
    <t>997</t>
  </si>
  <si>
    <t>Přesun sutě</t>
  </si>
  <si>
    <t>90</t>
  </si>
  <si>
    <t>997221551</t>
  </si>
  <si>
    <t>Vodorovná doprava suti ze sypkých materiálů do 1 km</t>
  </si>
  <si>
    <t>-713012257</t>
  </si>
  <si>
    <t>Vodorovná doprava suti bez naložení, ale se složením a s hrubým urovnáním ze sypkých materiálů, na vzdálenost do 1 km</t>
  </si>
  <si>
    <t>"kamenivo"59,18</t>
  </si>
  <si>
    <t>91</t>
  </si>
  <si>
    <t>997221559</t>
  </si>
  <si>
    <t>Příplatek ZKD 1 km u vodorovné dopravy suti ze sypkých materiálů</t>
  </si>
  <si>
    <t>775034970</t>
  </si>
  <si>
    <t>Vodorovná doprava suti bez naložení, ale se složením a s hrubým urovnáním Příplatek k ceně za každý další i započatý 1 km přes 1 km</t>
  </si>
  <si>
    <t>"na skládku do 15km"</t>
  </si>
  <si>
    <t>59,18*14</t>
  </si>
  <si>
    <t>92</t>
  </si>
  <si>
    <t>997221571</t>
  </si>
  <si>
    <t>Vodorovná doprava vybouraných hmot do 1 km</t>
  </si>
  <si>
    <t>663531092</t>
  </si>
  <si>
    <t>Vodorovná doprava vybouraných hmot bez naložení, ale se složením a s hrubým urovnáním na vzdálenost do 1 km</t>
  </si>
  <si>
    <t>"dlažba - na skládku investora nebo trvalou"6,936+41,684</t>
  </si>
  <si>
    <t>"obruby"17,446+1,416</t>
  </si>
  <si>
    <t>"bet. kce"43,713+13,5+1,5*2,5</t>
  </si>
  <si>
    <t>93</t>
  </si>
  <si>
    <t>997221579</t>
  </si>
  <si>
    <t>Příplatek ZKD 1 km u vodorovné dopravy vybouraných hmot</t>
  </si>
  <si>
    <t>-275412078</t>
  </si>
  <si>
    <t>Vodorovná doprava vybouraných hmot bez naložení, ale se složením a s hrubým urovnáním na vzdálenost Příplatek k ceně za každý další i započatý 1 km přes 1 km</t>
  </si>
  <si>
    <t>"odvoz na placenou skládku do 15km"</t>
  </si>
  <si>
    <t>128,445*14</t>
  </si>
  <si>
    <t>94</t>
  </si>
  <si>
    <t>997221815</t>
  </si>
  <si>
    <t>Poplatek za uložení betonového odpadu na skládce (skládkovné)</t>
  </si>
  <si>
    <t>1117445688</t>
  </si>
  <si>
    <t>Poplatek za uložení stavebního odpadu na skládce (skládkovné) betonového</t>
  </si>
  <si>
    <t>6,936+41,684+43,713+13,5+17,446+1,416+1,5*2,5</t>
  </si>
  <si>
    <t>95</t>
  </si>
  <si>
    <t>997221855</t>
  </si>
  <si>
    <t>Poplatek za uložení odpadu z kameniva na skládce (skládkovné)</t>
  </si>
  <si>
    <t>-363308875</t>
  </si>
  <si>
    <t>Poplatek za uložení stavebního odpadu na skládce (skládkovné) z kameniva</t>
  </si>
  <si>
    <t>59,18</t>
  </si>
  <si>
    <t>998</t>
  </si>
  <si>
    <t>Přesun hmot</t>
  </si>
  <si>
    <t>96</t>
  </si>
  <si>
    <t>998223011</t>
  </si>
  <si>
    <t>Přesun hmot pro pozemní komunikace s krytem dlážděným</t>
  </si>
  <si>
    <t>-1506175425</t>
  </si>
  <si>
    <t>Přesun hmot pro pozemní komunikace s krytem dlážděným dopravní vzdálenost do 200 m jakékoliv délky objektu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</si>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</sst>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10"/>
      <color rgb="FF003366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0" fontId="9" fillId="0" borderId="24" xfId="0" applyFont="1" applyBorder="1" applyAlignment="1" applyProtection="1">
      <alignment vertical="center"/>
      <protection locked="0"/>
    </xf>
    <xf numFmtId="4" fontId="9" fillId="0" borderId="24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2" t="s">
        <v>8</v>
      </c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9" t="s">
        <v>17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8"/>
      <c r="AQ5" s="30"/>
      <c r="BE5" s="307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11" t="s">
        <v>20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8"/>
      <c r="AQ6" s="30"/>
      <c r="BE6" s="308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23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24</v>
      </c>
      <c r="AL7" s="28"/>
      <c r="AM7" s="28"/>
      <c r="AN7" s="34" t="s">
        <v>25</v>
      </c>
      <c r="AO7" s="28"/>
      <c r="AP7" s="28"/>
      <c r="AQ7" s="30"/>
      <c r="BE7" s="308"/>
      <c r="BS7" s="23" t="s">
        <v>26</v>
      </c>
    </row>
    <row r="8" spans="1:74" ht="14.45" customHeight="1">
      <c r="B8" s="27"/>
      <c r="C8" s="28"/>
      <c r="D8" s="36" t="s">
        <v>27</v>
      </c>
      <c r="E8" s="28"/>
      <c r="F8" s="28"/>
      <c r="G8" s="28"/>
      <c r="H8" s="28"/>
      <c r="I8" s="28"/>
      <c r="J8" s="28"/>
      <c r="K8" s="34" t="s">
        <v>20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28</v>
      </c>
      <c r="AL8" s="28"/>
      <c r="AM8" s="28"/>
      <c r="AN8" s="37" t="s">
        <v>29</v>
      </c>
      <c r="AO8" s="28"/>
      <c r="AP8" s="28"/>
      <c r="AQ8" s="30"/>
      <c r="BE8" s="308"/>
      <c r="BS8" s="23" t="s">
        <v>30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8"/>
      <c r="BS9" s="23" t="s">
        <v>31</v>
      </c>
    </row>
    <row r="10" spans="1:74" ht="14.45" customHeight="1">
      <c r="B10" s="27"/>
      <c r="C10" s="28"/>
      <c r="D10" s="36" t="s">
        <v>32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33</v>
      </c>
      <c r="AL10" s="28"/>
      <c r="AM10" s="28"/>
      <c r="AN10" s="34" t="s">
        <v>34</v>
      </c>
      <c r="AO10" s="28"/>
      <c r="AP10" s="28"/>
      <c r="AQ10" s="30"/>
      <c r="BE10" s="308"/>
      <c r="BS10" s="23" t="s">
        <v>21</v>
      </c>
    </row>
    <row r="11" spans="1:74" ht="18.399999999999999" customHeight="1">
      <c r="B11" s="27"/>
      <c r="C11" s="28"/>
      <c r="D11" s="28"/>
      <c r="E11" s="34" t="s">
        <v>35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36</v>
      </c>
      <c r="AL11" s="28"/>
      <c r="AM11" s="28"/>
      <c r="AN11" s="34" t="s">
        <v>37</v>
      </c>
      <c r="AO11" s="28"/>
      <c r="AP11" s="28"/>
      <c r="AQ11" s="30"/>
      <c r="BE11" s="308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8"/>
      <c r="BS12" s="23" t="s">
        <v>21</v>
      </c>
    </row>
    <row r="13" spans="1:74" ht="14.45" customHeight="1">
      <c r="B13" s="27"/>
      <c r="C13" s="28"/>
      <c r="D13" s="36" t="s">
        <v>38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33</v>
      </c>
      <c r="AL13" s="28"/>
      <c r="AM13" s="28"/>
      <c r="AN13" s="38" t="s">
        <v>39</v>
      </c>
      <c r="AO13" s="28"/>
      <c r="AP13" s="28"/>
      <c r="AQ13" s="30"/>
      <c r="BE13" s="308"/>
      <c r="BS13" s="23" t="s">
        <v>21</v>
      </c>
    </row>
    <row r="14" spans="1:74">
      <c r="B14" s="27"/>
      <c r="C14" s="28"/>
      <c r="D14" s="28"/>
      <c r="E14" s="312" t="s">
        <v>39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6" t="s">
        <v>36</v>
      </c>
      <c r="AL14" s="28"/>
      <c r="AM14" s="28"/>
      <c r="AN14" s="38" t="s">
        <v>39</v>
      </c>
      <c r="AO14" s="28"/>
      <c r="AP14" s="28"/>
      <c r="AQ14" s="30"/>
      <c r="BE14" s="308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8"/>
      <c r="BS15" s="23" t="s">
        <v>6</v>
      </c>
    </row>
    <row r="16" spans="1:74" ht="14.45" customHeight="1">
      <c r="B16" s="27"/>
      <c r="C16" s="28"/>
      <c r="D16" s="36" t="s">
        <v>40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33</v>
      </c>
      <c r="AL16" s="28"/>
      <c r="AM16" s="28"/>
      <c r="AN16" s="34" t="s">
        <v>41</v>
      </c>
      <c r="AO16" s="28"/>
      <c r="AP16" s="28"/>
      <c r="AQ16" s="30"/>
      <c r="BE16" s="308"/>
      <c r="BS16" s="23" t="s">
        <v>6</v>
      </c>
    </row>
    <row r="17" spans="2:71" ht="18.399999999999999" customHeight="1">
      <c r="B17" s="27"/>
      <c r="C17" s="28"/>
      <c r="D17" s="28"/>
      <c r="E17" s="34" t="s">
        <v>42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36</v>
      </c>
      <c r="AL17" s="28"/>
      <c r="AM17" s="28"/>
      <c r="AN17" s="34" t="s">
        <v>43</v>
      </c>
      <c r="AO17" s="28"/>
      <c r="AP17" s="28"/>
      <c r="AQ17" s="30"/>
      <c r="BE17" s="308"/>
      <c r="BS17" s="23" t="s">
        <v>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8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8"/>
      <c r="BS19" s="23" t="s">
        <v>9</v>
      </c>
    </row>
    <row r="20" spans="2:71" ht="16.5" customHeight="1">
      <c r="B20" s="27"/>
      <c r="C20" s="28"/>
      <c r="D20" s="28"/>
      <c r="E20" s="314" t="s">
        <v>5</v>
      </c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28"/>
      <c r="AP20" s="28"/>
      <c r="AQ20" s="30"/>
      <c r="BE20" s="308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8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8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5">
        <f>ROUND(AG51,2)</f>
        <v>0</v>
      </c>
      <c r="AL23" s="316"/>
      <c r="AM23" s="316"/>
      <c r="AN23" s="316"/>
      <c r="AO23" s="316"/>
      <c r="AP23" s="41"/>
      <c r="AQ23" s="44"/>
      <c r="BE23" s="308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8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7" t="s">
        <v>46</v>
      </c>
      <c r="M25" s="317"/>
      <c r="N25" s="317"/>
      <c r="O25" s="317"/>
      <c r="P25" s="41"/>
      <c r="Q25" s="41"/>
      <c r="R25" s="41"/>
      <c r="S25" s="41"/>
      <c r="T25" s="41"/>
      <c r="U25" s="41"/>
      <c r="V25" s="41"/>
      <c r="W25" s="317" t="s">
        <v>47</v>
      </c>
      <c r="X25" s="317"/>
      <c r="Y25" s="317"/>
      <c r="Z25" s="317"/>
      <c r="AA25" s="317"/>
      <c r="AB25" s="317"/>
      <c r="AC25" s="317"/>
      <c r="AD25" s="317"/>
      <c r="AE25" s="317"/>
      <c r="AF25" s="41"/>
      <c r="AG25" s="41"/>
      <c r="AH25" s="41"/>
      <c r="AI25" s="41"/>
      <c r="AJ25" s="41"/>
      <c r="AK25" s="317" t="s">
        <v>48</v>
      </c>
      <c r="AL25" s="317"/>
      <c r="AM25" s="317"/>
      <c r="AN25" s="317"/>
      <c r="AO25" s="317"/>
      <c r="AP25" s="41"/>
      <c r="AQ25" s="44"/>
      <c r="BE25" s="308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18">
        <v>0.21</v>
      </c>
      <c r="M26" s="319"/>
      <c r="N26" s="319"/>
      <c r="O26" s="319"/>
      <c r="P26" s="47"/>
      <c r="Q26" s="47"/>
      <c r="R26" s="47"/>
      <c r="S26" s="47"/>
      <c r="T26" s="47"/>
      <c r="U26" s="47"/>
      <c r="V26" s="47"/>
      <c r="W26" s="320">
        <f>ROUND(AZ51,2)</f>
        <v>0</v>
      </c>
      <c r="X26" s="319"/>
      <c r="Y26" s="319"/>
      <c r="Z26" s="319"/>
      <c r="AA26" s="319"/>
      <c r="AB26" s="319"/>
      <c r="AC26" s="319"/>
      <c r="AD26" s="319"/>
      <c r="AE26" s="319"/>
      <c r="AF26" s="47"/>
      <c r="AG26" s="47"/>
      <c r="AH26" s="47"/>
      <c r="AI26" s="47"/>
      <c r="AJ26" s="47"/>
      <c r="AK26" s="320">
        <f>ROUND(AV51,2)</f>
        <v>0</v>
      </c>
      <c r="AL26" s="319"/>
      <c r="AM26" s="319"/>
      <c r="AN26" s="319"/>
      <c r="AO26" s="319"/>
      <c r="AP26" s="47"/>
      <c r="AQ26" s="49"/>
      <c r="BE26" s="308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18">
        <v>0.15</v>
      </c>
      <c r="M27" s="319"/>
      <c r="N27" s="319"/>
      <c r="O27" s="319"/>
      <c r="P27" s="47"/>
      <c r="Q27" s="47"/>
      <c r="R27" s="47"/>
      <c r="S27" s="47"/>
      <c r="T27" s="47"/>
      <c r="U27" s="47"/>
      <c r="V27" s="47"/>
      <c r="W27" s="320">
        <f>ROUND(BA51,2)</f>
        <v>0</v>
      </c>
      <c r="X27" s="319"/>
      <c r="Y27" s="319"/>
      <c r="Z27" s="319"/>
      <c r="AA27" s="319"/>
      <c r="AB27" s="319"/>
      <c r="AC27" s="319"/>
      <c r="AD27" s="319"/>
      <c r="AE27" s="319"/>
      <c r="AF27" s="47"/>
      <c r="AG27" s="47"/>
      <c r="AH27" s="47"/>
      <c r="AI27" s="47"/>
      <c r="AJ27" s="47"/>
      <c r="AK27" s="320">
        <f>ROUND(AW51,2)</f>
        <v>0</v>
      </c>
      <c r="AL27" s="319"/>
      <c r="AM27" s="319"/>
      <c r="AN27" s="319"/>
      <c r="AO27" s="319"/>
      <c r="AP27" s="47"/>
      <c r="AQ27" s="49"/>
      <c r="BE27" s="308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18">
        <v>0.21</v>
      </c>
      <c r="M28" s="319"/>
      <c r="N28" s="319"/>
      <c r="O28" s="319"/>
      <c r="P28" s="47"/>
      <c r="Q28" s="47"/>
      <c r="R28" s="47"/>
      <c r="S28" s="47"/>
      <c r="T28" s="47"/>
      <c r="U28" s="47"/>
      <c r="V28" s="47"/>
      <c r="W28" s="320">
        <f>ROUND(BB51,2)</f>
        <v>0</v>
      </c>
      <c r="X28" s="319"/>
      <c r="Y28" s="319"/>
      <c r="Z28" s="319"/>
      <c r="AA28" s="319"/>
      <c r="AB28" s="319"/>
      <c r="AC28" s="319"/>
      <c r="AD28" s="319"/>
      <c r="AE28" s="319"/>
      <c r="AF28" s="47"/>
      <c r="AG28" s="47"/>
      <c r="AH28" s="47"/>
      <c r="AI28" s="47"/>
      <c r="AJ28" s="47"/>
      <c r="AK28" s="320">
        <v>0</v>
      </c>
      <c r="AL28" s="319"/>
      <c r="AM28" s="319"/>
      <c r="AN28" s="319"/>
      <c r="AO28" s="319"/>
      <c r="AP28" s="47"/>
      <c r="AQ28" s="49"/>
      <c r="BE28" s="308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18">
        <v>0.15</v>
      </c>
      <c r="M29" s="319"/>
      <c r="N29" s="319"/>
      <c r="O29" s="319"/>
      <c r="P29" s="47"/>
      <c r="Q29" s="47"/>
      <c r="R29" s="47"/>
      <c r="S29" s="47"/>
      <c r="T29" s="47"/>
      <c r="U29" s="47"/>
      <c r="V29" s="47"/>
      <c r="W29" s="320">
        <f>ROUND(BC51,2)</f>
        <v>0</v>
      </c>
      <c r="X29" s="319"/>
      <c r="Y29" s="319"/>
      <c r="Z29" s="319"/>
      <c r="AA29" s="319"/>
      <c r="AB29" s="319"/>
      <c r="AC29" s="319"/>
      <c r="AD29" s="319"/>
      <c r="AE29" s="319"/>
      <c r="AF29" s="47"/>
      <c r="AG29" s="47"/>
      <c r="AH29" s="47"/>
      <c r="AI29" s="47"/>
      <c r="AJ29" s="47"/>
      <c r="AK29" s="320">
        <v>0</v>
      </c>
      <c r="AL29" s="319"/>
      <c r="AM29" s="319"/>
      <c r="AN29" s="319"/>
      <c r="AO29" s="319"/>
      <c r="AP29" s="47"/>
      <c r="AQ29" s="49"/>
      <c r="BE29" s="308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18">
        <v>0</v>
      </c>
      <c r="M30" s="319"/>
      <c r="N30" s="319"/>
      <c r="O30" s="319"/>
      <c r="P30" s="47"/>
      <c r="Q30" s="47"/>
      <c r="R30" s="47"/>
      <c r="S30" s="47"/>
      <c r="T30" s="47"/>
      <c r="U30" s="47"/>
      <c r="V30" s="47"/>
      <c r="W30" s="320">
        <f>ROUND(BD51,2)</f>
        <v>0</v>
      </c>
      <c r="X30" s="319"/>
      <c r="Y30" s="319"/>
      <c r="Z30" s="319"/>
      <c r="AA30" s="319"/>
      <c r="AB30" s="319"/>
      <c r="AC30" s="319"/>
      <c r="AD30" s="319"/>
      <c r="AE30" s="319"/>
      <c r="AF30" s="47"/>
      <c r="AG30" s="47"/>
      <c r="AH30" s="47"/>
      <c r="AI30" s="47"/>
      <c r="AJ30" s="47"/>
      <c r="AK30" s="320">
        <v>0</v>
      </c>
      <c r="AL30" s="319"/>
      <c r="AM30" s="319"/>
      <c r="AN30" s="319"/>
      <c r="AO30" s="319"/>
      <c r="AP30" s="47"/>
      <c r="AQ30" s="49"/>
      <c r="BE30" s="308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8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21" t="s">
        <v>57</v>
      </c>
      <c r="Y32" s="322"/>
      <c r="Z32" s="322"/>
      <c r="AA32" s="322"/>
      <c r="AB32" s="322"/>
      <c r="AC32" s="52"/>
      <c r="AD32" s="52"/>
      <c r="AE32" s="52"/>
      <c r="AF32" s="52"/>
      <c r="AG32" s="52"/>
      <c r="AH32" s="52"/>
      <c r="AI32" s="52"/>
      <c r="AJ32" s="52"/>
      <c r="AK32" s="323">
        <f>SUM(AK23:AK30)</f>
        <v>0</v>
      </c>
      <c r="AL32" s="322"/>
      <c r="AM32" s="322"/>
      <c r="AN32" s="322"/>
      <c r="AO32" s="324"/>
      <c r="AP32" s="50"/>
      <c r="AQ32" s="54"/>
      <c r="BE32" s="308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17-74</v>
      </c>
      <c r="AR41" s="61"/>
    </row>
    <row r="42" spans="2:56" s="4" customFormat="1" ht="36.950000000000003" customHeight="1">
      <c r="B42" s="63"/>
      <c r="C42" s="64" t="s">
        <v>19</v>
      </c>
      <c r="L42" s="325" t="str">
        <f>K6</f>
        <v>Parkoviště u č.p.1502 a 1520, Přelouč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27</v>
      </c>
      <c r="L44" s="65" t="str">
        <f>IF(K8="","",K8)</f>
        <v>Parkoviště u č.p.1502 a 1520, Přelouč</v>
      </c>
      <c r="AI44" s="62" t="s">
        <v>28</v>
      </c>
      <c r="AM44" s="327" t="str">
        <f>IF(AN8= "","",AN8)</f>
        <v>30. 7. 2018</v>
      </c>
      <c r="AN44" s="327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32</v>
      </c>
      <c r="L46" s="3" t="str">
        <f>IF(E11= "","",E11)</f>
        <v>Město Přelouč</v>
      </c>
      <c r="AI46" s="62" t="s">
        <v>40</v>
      </c>
      <c r="AM46" s="328" t="str">
        <f>IF(E17="","",E17)</f>
        <v>VDI projekt s.r.o.</v>
      </c>
      <c r="AN46" s="328"/>
      <c r="AO46" s="328"/>
      <c r="AP46" s="328"/>
      <c r="AR46" s="40"/>
      <c r="AS46" s="329" t="s">
        <v>59</v>
      </c>
      <c r="AT46" s="330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38</v>
      </c>
      <c r="L47" s="3" t="str">
        <f>IF(E14= "Vyplň údaj","",E14)</f>
        <v/>
      </c>
      <c r="AR47" s="40"/>
      <c r="AS47" s="331"/>
      <c r="AT47" s="332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1"/>
      <c r="AT48" s="332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3" t="s">
        <v>60</v>
      </c>
      <c r="D49" s="334"/>
      <c r="E49" s="334"/>
      <c r="F49" s="334"/>
      <c r="G49" s="334"/>
      <c r="H49" s="70"/>
      <c r="I49" s="335" t="s">
        <v>61</v>
      </c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4"/>
      <c r="V49" s="334"/>
      <c r="W49" s="334"/>
      <c r="X49" s="334"/>
      <c r="Y49" s="334"/>
      <c r="Z49" s="334"/>
      <c r="AA49" s="334"/>
      <c r="AB49" s="334"/>
      <c r="AC49" s="334"/>
      <c r="AD49" s="334"/>
      <c r="AE49" s="334"/>
      <c r="AF49" s="334"/>
      <c r="AG49" s="336" t="s">
        <v>62</v>
      </c>
      <c r="AH49" s="334"/>
      <c r="AI49" s="334"/>
      <c r="AJ49" s="334"/>
      <c r="AK49" s="334"/>
      <c r="AL49" s="334"/>
      <c r="AM49" s="334"/>
      <c r="AN49" s="335" t="s">
        <v>63</v>
      </c>
      <c r="AO49" s="334"/>
      <c r="AP49" s="334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40">
        <f>ROUND(SUM(AG52:AG53),2)</f>
        <v>0</v>
      </c>
      <c r="AH51" s="340"/>
      <c r="AI51" s="340"/>
      <c r="AJ51" s="340"/>
      <c r="AK51" s="340"/>
      <c r="AL51" s="340"/>
      <c r="AM51" s="340"/>
      <c r="AN51" s="341">
        <f>SUM(AG51,AT51)</f>
        <v>0</v>
      </c>
      <c r="AO51" s="341"/>
      <c r="AP51" s="341"/>
      <c r="AQ51" s="78" t="s">
        <v>5</v>
      </c>
      <c r="AR51" s="63"/>
      <c r="AS51" s="79">
        <f>ROUND(SUM(AS52:AS53),2)</f>
        <v>0</v>
      </c>
      <c r="AT51" s="80">
        <f>ROUND(SUM(AV51:AW51),2)</f>
        <v>0</v>
      </c>
      <c r="AU51" s="81">
        <f>ROUND(SUM(AU52:AU53),5)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ROUND(SUM(AZ52:AZ53),2)</f>
        <v>0</v>
      </c>
      <c r="BA51" s="80">
        <f>ROUND(SUM(BA52:BA53),2)</f>
        <v>0</v>
      </c>
      <c r="BB51" s="80">
        <f>ROUND(SUM(BB52:BB53),2)</f>
        <v>0</v>
      </c>
      <c r="BC51" s="80">
        <f>ROUND(SUM(BC52:BC53),2)</f>
        <v>0</v>
      </c>
      <c r="BD51" s="82">
        <f>ROUND(SUM(BD52:BD53),2)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23</v>
      </c>
    </row>
    <row r="52" spans="1:91" s="5" customFormat="1" ht="16.5" customHeight="1">
      <c r="A52" s="84" t="s">
        <v>83</v>
      </c>
      <c r="B52" s="85"/>
      <c r="C52" s="86"/>
      <c r="D52" s="339" t="s">
        <v>84</v>
      </c>
      <c r="E52" s="339"/>
      <c r="F52" s="339"/>
      <c r="G52" s="339"/>
      <c r="H52" s="339"/>
      <c r="I52" s="87"/>
      <c r="J52" s="339" t="s">
        <v>85</v>
      </c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37">
        <f>'SO001 - Vedlejší a ostatn...'!J27</f>
        <v>0</v>
      </c>
      <c r="AH52" s="338"/>
      <c r="AI52" s="338"/>
      <c r="AJ52" s="338"/>
      <c r="AK52" s="338"/>
      <c r="AL52" s="338"/>
      <c r="AM52" s="338"/>
      <c r="AN52" s="337">
        <f>SUM(AG52,AT52)</f>
        <v>0</v>
      </c>
      <c r="AO52" s="338"/>
      <c r="AP52" s="338"/>
      <c r="AQ52" s="88" t="s">
        <v>86</v>
      </c>
      <c r="AR52" s="85"/>
      <c r="AS52" s="89">
        <v>0</v>
      </c>
      <c r="AT52" s="90">
        <f>ROUND(SUM(AV52:AW52),2)</f>
        <v>0</v>
      </c>
      <c r="AU52" s="91">
        <f>'SO001 - Vedlejší a ostatn...'!P79</f>
        <v>0</v>
      </c>
      <c r="AV52" s="90">
        <f>'SO001 - Vedlejší a ostatn...'!J30</f>
        <v>0</v>
      </c>
      <c r="AW52" s="90">
        <f>'SO001 - Vedlejší a ostatn...'!J31</f>
        <v>0</v>
      </c>
      <c r="AX52" s="90">
        <f>'SO001 - Vedlejší a ostatn...'!J32</f>
        <v>0</v>
      </c>
      <c r="AY52" s="90">
        <f>'SO001 - Vedlejší a ostatn...'!J33</f>
        <v>0</v>
      </c>
      <c r="AZ52" s="90">
        <f>'SO001 - Vedlejší a ostatn...'!F30</f>
        <v>0</v>
      </c>
      <c r="BA52" s="90">
        <f>'SO001 - Vedlejší a ostatn...'!F31</f>
        <v>0</v>
      </c>
      <c r="BB52" s="90">
        <f>'SO001 - Vedlejší a ostatn...'!F32</f>
        <v>0</v>
      </c>
      <c r="BC52" s="90">
        <f>'SO001 - Vedlejší a ostatn...'!F33</f>
        <v>0</v>
      </c>
      <c r="BD52" s="92">
        <f>'SO001 - Vedlejší a ostatn...'!F34</f>
        <v>0</v>
      </c>
      <c r="BT52" s="93" t="s">
        <v>26</v>
      </c>
      <c r="BV52" s="93" t="s">
        <v>81</v>
      </c>
      <c r="BW52" s="93" t="s">
        <v>87</v>
      </c>
      <c r="BX52" s="93" t="s">
        <v>7</v>
      </c>
      <c r="CL52" s="93" t="s">
        <v>23</v>
      </c>
      <c r="CM52" s="93" t="s">
        <v>88</v>
      </c>
    </row>
    <row r="53" spans="1:91" s="5" customFormat="1" ht="16.5" customHeight="1">
      <c r="A53" s="84" t="s">
        <v>83</v>
      </c>
      <c r="B53" s="85"/>
      <c r="C53" s="86"/>
      <c r="D53" s="339" t="s">
        <v>89</v>
      </c>
      <c r="E53" s="339"/>
      <c r="F53" s="339"/>
      <c r="G53" s="339"/>
      <c r="H53" s="339"/>
      <c r="I53" s="87"/>
      <c r="J53" s="339" t="s">
        <v>90</v>
      </c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39"/>
      <c r="Z53" s="339"/>
      <c r="AA53" s="339"/>
      <c r="AB53" s="339"/>
      <c r="AC53" s="339"/>
      <c r="AD53" s="339"/>
      <c r="AE53" s="339"/>
      <c r="AF53" s="339"/>
      <c r="AG53" s="337">
        <f>'SO101 - Parkovací stání'!J27</f>
        <v>0</v>
      </c>
      <c r="AH53" s="338"/>
      <c r="AI53" s="338"/>
      <c r="AJ53" s="338"/>
      <c r="AK53" s="338"/>
      <c r="AL53" s="338"/>
      <c r="AM53" s="338"/>
      <c r="AN53" s="337">
        <f>SUM(AG53,AT53)</f>
        <v>0</v>
      </c>
      <c r="AO53" s="338"/>
      <c r="AP53" s="338"/>
      <c r="AQ53" s="88" t="s">
        <v>86</v>
      </c>
      <c r="AR53" s="85"/>
      <c r="AS53" s="94">
        <v>0</v>
      </c>
      <c r="AT53" s="95">
        <f>ROUND(SUM(AV53:AW53),2)</f>
        <v>0</v>
      </c>
      <c r="AU53" s="96">
        <f>'SO101 - Parkovací stání'!P85</f>
        <v>0</v>
      </c>
      <c r="AV53" s="95">
        <f>'SO101 - Parkovací stání'!J30</f>
        <v>0</v>
      </c>
      <c r="AW53" s="95">
        <f>'SO101 - Parkovací stání'!J31</f>
        <v>0</v>
      </c>
      <c r="AX53" s="95">
        <f>'SO101 - Parkovací stání'!J32</f>
        <v>0</v>
      </c>
      <c r="AY53" s="95">
        <f>'SO101 - Parkovací stání'!J33</f>
        <v>0</v>
      </c>
      <c r="AZ53" s="95">
        <f>'SO101 - Parkovací stání'!F30</f>
        <v>0</v>
      </c>
      <c r="BA53" s="95">
        <f>'SO101 - Parkovací stání'!F31</f>
        <v>0</v>
      </c>
      <c r="BB53" s="95">
        <f>'SO101 - Parkovací stání'!F32</f>
        <v>0</v>
      </c>
      <c r="BC53" s="95">
        <f>'SO101 - Parkovací stání'!F33</f>
        <v>0</v>
      </c>
      <c r="BD53" s="97">
        <f>'SO101 - Parkovací stání'!F34</f>
        <v>0</v>
      </c>
      <c r="BT53" s="93" t="s">
        <v>26</v>
      </c>
      <c r="BV53" s="93" t="s">
        <v>81</v>
      </c>
      <c r="BW53" s="93" t="s">
        <v>91</v>
      </c>
      <c r="BX53" s="93" t="s">
        <v>7</v>
      </c>
      <c r="CL53" s="93" t="s">
        <v>92</v>
      </c>
      <c r="CM53" s="93" t="s">
        <v>88</v>
      </c>
    </row>
    <row r="54" spans="1:91" s="1" customFormat="1" ht="30" customHeight="1">
      <c r="B54" s="40"/>
      <c r="AR54" s="4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40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001 - Vedlejší a ostatn...'!C2" display="/"/>
    <hyperlink ref="A53" location="'SO101 - Parkovací stá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1"/>
  <sheetViews>
    <sheetView showGridLines="0" workbookViewId="0">
      <pane ySplit="1" topLeftCell="A92" activePane="bottomLeft" state="frozen"/>
      <selection pane="bottomLeft" activeCell="K107" sqref="K10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2" t="s">
        <v>94</v>
      </c>
      <c r="H1" s="352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2" t="s">
        <v>8</v>
      </c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4" t="str">
        <f>'Rekapitulace stavby'!K6</f>
        <v>Parkoviště u č.p.1502 a 1520, Přelouč</v>
      </c>
      <c r="F7" s="345"/>
      <c r="G7" s="345"/>
      <c r="H7" s="345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6" t="s">
        <v>100</v>
      </c>
      <c r="F9" s="347"/>
      <c r="G9" s="347"/>
      <c r="H9" s="347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23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20</v>
      </c>
      <c r="G12" s="41"/>
      <c r="H12" s="41"/>
      <c r="I12" s="106" t="s">
        <v>28</v>
      </c>
      <c r="J12" s="107" t="str">
        <f>'Rekapitulace stavby'!AN8</f>
        <v>30. 7. 2018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32</v>
      </c>
      <c r="E14" s="41"/>
      <c r="F14" s="41"/>
      <c r="G14" s="41"/>
      <c r="H14" s="41"/>
      <c r="I14" s="106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06" t="s">
        <v>36</v>
      </c>
      <c r="J15" s="34" t="s">
        <v>37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38</v>
      </c>
      <c r="E17" s="41"/>
      <c r="F17" s="41"/>
      <c r="G17" s="41"/>
      <c r="H17" s="41"/>
      <c r="I17" s="106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40</v>
      </c>
      <c r="E20" s="41"/>
      <c r="F20" s="41"/>
      <c r="G20" s="41"/>
      <c r="H20" s="41"/>
      <c r="I20" s="106" t="s">
        <v>33</v>
      </c>
      <c r="J20" s="34" t="s">
        <v>41</v>
      </c>
      <c r="K20" s="44"/>
    </row>
    <row r="21" spans="2:11" s="1" customFormat="1" ht="18" customHeight="1">
      <c r="B21" s="40"/>
      <c r="C21" s="41"/>
      <c r="D21" s="41"/>
      <c r="E21" s="34" t="s">
        <v>42</v>
      </c>
      <c r="F21" s="41"/>
      <c r="G21" s="41"/>
      <c r="H21" s="41"/>
      <c r="I21" s="106" t="s">
        <v>36</v>
      </c>
      <c r="J21" s="34" t="s">
        <v>43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4" t="s">
        <v>5</v>
      </c>
      <c r="F24" s="314"/>
      <c r="G24" s="314"/>
      <c r="H24" s="31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ROUND(SUM(BE79:BE110), 2)</f>
        <v>0</v>
      </c>
      <c r="G30" s="41"/>
      <c r="H30" s="41"/>
      <c r="I30" s="118">
        <v>0.21</v>
      </c>
      <c r="J30" s="117">
        <f>ROUND(ROUND((SUM(BE79:BE110)),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ROUND(SUM(BF79:BF110), 2)</f>
        <v>0</v>
      </c>
      <c r="G31" s="41"/>
      <c r="H31" s="41"/>
      <c r="I31" s="118">
        <v>0.15</v>
      </c>
      <c r="J31" s="117">
        <f>ROUND(ROUND((SUM(BF79:BF110)),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ROUND(SUM(BG79:BG110),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ROUND(SUM(BH79:BH110),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ROUND(SUM(BI79:BI110),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4" t="str">
        <f>E7</f>
        <v>Parkoviště u č.p.1502 a 1520, Přelouč</v>
      </c>
      <c r="F45" s="345"/>
      <c r="G45" s="345"/>
      <c r="H45" s="345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6" t="str">
        <f>E9</f>
        <v>SO001 - Vedlejší a ostatní náklady</v>
      </c>
      <c r="F47" s="347"/>
      <c r="G47" s="347"/>
      <c r="H47" s="347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Parkoviště u č.p.1502 a 1520, Přelouč</v>
      </c>
      <c r="G49" s="41"/>
      <c r="H49" s="41"/>
      <c r="I49" s="106" t="s">
        <v>28</v>
      </c>
      <c r="J49" s="107" t="str">
        <f>IF(J12="","",J12)</f>
        <v>30. 7. 2018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32</v>
      </c>
      <c r="D51" s="41"/>
      <c r="E51" s="41"/>
      <c r="F51" s="34" t="str">
        <f>E15</f>
        <v>Město Přelouč</v>
      </c>
      <c r="G51" s="41"/>
      <c r="H51" s="41"/>
      <c r="I51" s="106" t="s">
        <v>40</v>
      </c>
      <c r="J51" s="314" t="str">
        <f>E21</f>
        <v>VDI projekt s.r.o.</v>
      </c>
      <c r="K51" s="44"/>
    </row>
    <row r="52" spans="2:47" s="1" customFormat="1" ht="14.45" customHeight="1">
      <c r="B52" s="40"/>
      <c r="C52" s="36" t="s">
        <v>38</v>
      </c>
      <c r="D52" s="41"/>
      <c r="E52" s="41"/>
      <c r="F52" s="34" t="str">
        <f>IF(E18="","",E18)</f>
        <v/>
      </c>
      <c r="G52" s="41"/>
      <c r="H52" s="41"/>
      <c r="I52" s="105"/>
      <c r="J52" s="34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106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7" customFormat="1" ht="24.95" customHeight="1">
      <c r="B58" s="134"/>
      <c r="C58" s="135"/>
      <c r="D58" s="136" t="s">
        <v>107</v>
      </c>
      <c r="E58" s="137"/>
      <c r="F58" s="137"/>
      <c r="G58" s="137"/>
      <c r="H58" s="137"/>
      <c r="I58" s="138"/>
      <c r="J58" s="139">
        <f>J85</f>
        <v>0</v>
      </c>
      <c r="K58" s="140"/>
    </row>
    <row r="59" spans="2:47" s="7" customFormat="1" ht="24.95" customHeight="1">
      <c r="B59" s="134"/>
      <c r="C59" s="135"/>
      <c r="D59" s="136" t="s">
        <v>108</v>
      </c>
      <c r="E59" s="137"/>
      <c r="F59" s="137"/>
      <c r="G59" s="137"/>
      <c r="H59" s="137"/>
      <c r="I59" s="138"/>
      <c r="J59" s="139">
        <f>J106</f>
        <v>0</v>
      </c>
      <c r="K59" s="140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109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49" t="str">
        <f>E7</f>
        <v>Parkoviště u č.p.1502 a 1520, Přelouč</v>
      </c>
      <c r="F69" s="350"/>
      <c r="G69" s="350"/>
      <c r="H69" s="350"/>
      <c r="L69" s="40"/>
    </row>
    <row r="70" spans="2:63" s="1" customFormat="1" ht="14.45" customHeight="1">
      <c r="B70" s="40"/>
      <c r="C70" s="62" t="s">
        <v>99</v>
      </c>
      <c r="L70" s="40"/>
    </row>
    <row r="71" spans="2:63" s="1" customFormat="1" ht="17.25" customHeight="1">
      <c r="B71" s="40"/>
      <c r="E71" s="325" t="str">
        <f>E9</f>
        <v>SO001 - Vedlejší a ostatní náklady</v>
      </c>
      <c r="F71" s="351"/>
      <c r="G71" s="351"/>
      <c r="H71" s="35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27</v>
      </c>
      <c r="F73" s="141" t="str">
        <f>F12</f>
        <v>Parkoviště u č.p.1502 a 1520, Přelouč</v>
      </c>
      <c r="I73" s="142" t="s">
        <v>28</v>
      </c>
      <c r="J73" s="66" t="str">
        <f>IF(J12="","",J12)</f>
        <v>30. 7. 2018</v>
      </c>
      <c r="L73" s="40"/>
    </row>
    <row r="74" spans="2:63" s="1" customFormat="1" ht="6.95" customHeight="1">
      <c r="B74" s="40"/>
      <c r="L74" s="40"/>
    </row>
    <row r="75" spans="2:63" s="1" customFormat="1">
      <c r="B75" s="40"/>
      <c r="C75" s="62" t="s">
        <v>32</v>
      </c>
      <c r="F75" s="141" t="str">
        <f>E15</f>
        <v>Město Přelouč</v>
      </c>
      <c r="I75" s="142" t="s">
        <v>40</v>
      </c>
      <c r="J75" s="141" t="str">
        <f>E21</f>
        <v>VDI projekt s.r.o.</v>
      </c>
      <c r="L75" s="40"/>
    </row>
    <row r="76" spans="2:63" s="1" customFormat="1" ht="14.45" customHeight="1">
      <c r="B76" s="40"/>
      <c r="C76" s="62" t="s">
        <v>38</v>
      </c>
      <c r="F76" s="141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8" customFormat="1" ht="29.25" customHeight="1">
      <c r="B78" s="143"/>
      <c r="C78" s="144" t="s">
        <v>110</v>
      </c>
      <c r="D78" s="145" t="s">
        <v>64</v>
      </c>
      <c r="E78" s="145" t="s">
        <v>60</v>
      </c>
      <c r="F78" s="145" t="s">
        <v>111</v>
      </c>
      <c r="G78" s="145" t="s">
        <v>112</v>
      </c>
      <c r="H78" s="145" t="s">
        <v>113</v>
      </c>
      <c r="I78" s="146" t="s">
        <v>114</v>
      </c>
      <c r="J78" s="145" t="s">
        <v>103</v>
      </c>
      <c r="K78" s="147" t="s">
        <v>115</v>
      </c>
      <c r="L78" s="143"/>
      <c r="M78" s="72" t="s">
        <v>116</v>
      </c>
      <c r="N78" s="73" t="s">
        <v>49</v>
      </c>
      <c r="O78" s="73" t="s">
        <v>117</v>
      </c>
      <c r="P78" s="73" t="s">
        <v>118</v>
      </c>
      <c r="Q78" s="73" t="s">
        <v>119</v>
      </c>
      <c r="R78" s="73" t="s">
        <v>120</v>
      </c>
      <c r="S78" s="73" t="s">
        <v>121</v>
      </c>
      <c r="T78" s="74" t="s">
        <v>122</v>
      </c>
    </row>
    <row r="79" spans="2:63" s="1" customFormat="1" ht="29.25" customHeight="1">
      <c r="B79" s="40"/>
      <c r="C79" s="76" t="s">
        <v>104</v>
      </c>
      <c r="J79" s="148">
        <f>BK79</f>
        <v>0</v>
      </c>
      <c r="L79" s="40"/>
      <c r="M79" s="75"/>
      <c r="N79" s="67"/>
      <c r="O79" s="67"/>
      <c r="P79" s="149">
        <f>P80+P85+P106</f>
        <v>0</v>
      </c>
      <c r="Q79" s="67"/>
      <c r="R79" s="149">
        <f>R80+R85+R106</f>
        <v>0</v>
      </c>
      <c r="S79" s="67"/>
      <c r="T79" s="150">
        <f>T80+T85+T106</f>
        <v>0</v>
      </c>
      <c r="AT79" s="23" t="s">
        <v>78</v>
      </c>
      <c r="AU79" s="23" t="s">
        <v>105</v>
      </c>
      <c r="BK79" s="151">
        <f>BK80+BK85+BK106</f>
        <v>0</v>
      </c>
    </row>
    <row r="80" spans="2:63" s="9" customFormat="1" ht="37.35" customHeight="1">
      <c r="B80" s="152"/>
      <c r="D80" s="153" t="s">
        <v>78</v>
      </c>
      <c r="E80" s="154" t="s">
        <v>123</v>
      </c>
      <c r="F80" s="154" t="s">
        <v>124</v>
      </c>
      <c r="I80" s="155"/>
      <c r="J80" s="156">
        <f>BK80</f>
        <v>0</v>
      </c>
      <c r="L80" s="152"/>
      <c r="M80" s="157"/>
      <c r="N80" s="158"/>
      <c r="O80" s="158"/>
      <c r="P80" s="159">
        <f>SUM(P81:P84)</f>
        <v>0</v>
      </c>
      <c r="Q80" s="158"/>
      <c r="R80" s="159">
        <f>SUM(R81:R84)</f>
        <v>0</v>
      </c>
      <c r="S80" s="158"/>
      <c r="T80" s="160">
        <f>SUM(T81:T84)</f>
        <v>0</v>
      </c>
      <c r="AR80" s="153" t="s">
        <v>125</v>
      </c>
      <c r="AT80" s="161" t="s">
        <v>78</v>
      </c>
      <c r="AU80" s="161" t="s">
        <v>79</v>
      </c>
      <c r="AY80" s="153" t="s">
        <v>126</v>
      </c>
      <c r="BK80" s="162">
        <f>SUM(BK81:BK84)</f>
        <v>0</v>
      </c>
    </row>
    <row r="81" spans="2:65" s="1" customFormat="1" ht="16.5" customHeight="1">
      <c r="B81" s="163"/>
      <c r="C81" s="164" t="s">
        <v>26</v>
      </c>
      <c r="D81" s="164" t="s">
        <v>127</v>
      </c>
      <c r="E81" s="165" t="s">
        <v>128</v>
      </c>
      <c r="F81" s="166" t="s">
        <v>129</v>
      </c>
      <c r="G81" s="167" t="s">
        <v>130</v>
      </c>
      <c r="H81" s="168">
        <v>1</v>
      </c>
      <c r="I81" s="169"/>
      <c r="J81" s="170">
        <f>ROUND(I81*H81,2)</f>
        <v>0</v>
      </c>
      <c r="K81" s="166" t="s">
        <v>192</v>
      </c>
      <c r="L81" s="40"/>
      <c r="M81" s="171" t="s">
        <v>5</v>
      </c>
      <c r="N81" s="172" t="s">
        <v>50</v>
      </c>
      <c r="O81" s="41"/>
      <c r="P81" s="173">
        <f>O81*H81</f>
        <v>0</v>
      </c>
      <c r="Q81" s="173">
        <v>0</v>
      </c>
      <c r="R81" s="173">
        <f>Q81*H81</f>
        <v>0</v>
      </c>
      <c r="S81" s="173">
        <v>0</v>
      </c>
      <c r="T81" s="174">
        <f>S81*H81</f>
        <v>0</v>
      </c>
      <c r="AR81" s="23" t="s">
        <v>125</v>
      </c>
      <c r="AT81" s="23" t="s">
        <v>127</v>
      </c>
      <c r="AU81" s="23" t="s">
        <v>26</v>
      </c>
      <c r="AY81" s="23" t="s">
        <v>126</v>
      </c>
      <c r="BE81" s="175">
        <f>IF(N81="základní",J81,0)</f>
        <v>0</v>
      </c>
      <c r="BF81" s="175">
        <f>IF(N81="snížená",J81,0)</f>
        <v>0</v>
      </c>
      <c r="BG81" s="175">
        <f>IF(N81="zákl. přenesená",J81,0)</f>
        <v>0</v>
      </c>
      <c r="BH81" s="175">
        <f>IF(N81="sníž. přenesená",J81,0)</f>
        <v>0</v>
      </c>
      <c r="BI81" s="175">
        <f>IF(N81="nulová",J81,0)</f>
        <v>0</v>
      </c>
      <c r="BJ81" s="23" t="s">
        <v>26</v>
      </c>
      <c r="BK81" s="175">
        <f>ROUND(I81*H81,2)</f>
        <v>0</v>
      </c>
      <c r="BL81" s="23" t="s">
        <v>125</v>
      </c>
      <c r="BM81" s="23" t="s">
        <v>131</v>
      </c>
    </row>
    <row r="82" spans="2:65" s="1" customFormat="1" ht="27">
      <c r="B82" s="40"/>
      <c r="D82" s="176" t="s">
        <v>132</v>
      </c>
      <c r="F82" s="177" t="s">
        <v>133</v>
      </c>
      <c r="I82" s="178"/>
      <c r="L82" s="40"/>
      <c r="M82" s="179"/>
      <c r="N82" s="41"/>
      <c r="O82" s="41"/>
      <c r="P82" s="41"/>
      <c r="Q82" s="41"/>
      <c r="R82" s="41"/>
      <c r="S82" s="41"/>
      <c r="T82" s="69"/>
      <c r="AT82" s="23" t="s">
        <v>132</v>
      </c>
      <c r="AU82" s="23" t="s">
        <v>26</v>
      </c>
    </row>
    <row r="83" spans="2:65" s="10" customFormat="1" ht="13.5">
      <c r="B83" s="180"/>
      <c r="D83" s="176" t="s">
        <v>134</v>
      </c>
      <c r="E83" s="181" t="s">
        <v>5</v>
      </c>
      <c r="F83" s="182" t="s">
        <v>26</v>
      </c>
      <c r="H83" s="183">
        <v>1</v>
      </c>
      <c r="I83" s="184"/>
      <c r="L83" s="180"/>
      <c r="M83" s="185"/>
      <c r="N83" s="186"/>
      <c r="O83" s="186"/>
      <c r="P83" s="186"/>
      <c r="Q83" s="186"/>
      <c r="R83" s="186"/>
      <c r="S83" s="186"/>
      <c r="T83" s="187"/>
      <c r="AT83" s="181" t="s">
        <v>134</v>
      </c>
      <c r="AU83" s="181" t="s">
        <v>26</v>
      </c>
      <c r="AV83" s="10" t="s">
        <v>88</v>
      </c>
      <c r="AW83" s="10" t="s">
        <v>135</v>
      </c>
      <c r="AX83" s="10" t="s">
        <v>79</v>
      </c>
      <c r="AY83" s="181" t="s">
        <v>126</v>
      </c>
    </row>
    <row r="84" spans="2:65" s="11" customFormat="1" ht="13.5">
      <c r="B84" s="188"/>
      <c r="D84" s="176" t="s">
        <v>134</v>
      </c>
      <c r="E84" s="189" t="s">
        <v>5</v>
      </c>
      <c r="F84" s="190" t="s">
        <v>136</v>
      </c>
      <c r="H84" s="191">
        <v>1</v>
      </c>
      <c r="I84" s="192"/>
      <c r="L84" s="188"/>
      <c r="M84" s="193"/>
      <c r="N84" s="194"/>
      <c r="O84" s="194"/>
      <c r="P84" s="194"/>
      <c r="Q84" s="194"/>
      <c r="R84" s="194"/>
      <c r="S84" s="194"/>
      <c r="T84" s="195"/>
      <c r="AT84" s="189" t="s">
        <v>134</v>
      </c>
      <c r="AU84" s="189" t="s">
        <v>26</v>
      </c>
      <c r="AV84" s="11" t="s">
        <v>125</v>
      </c>
      <c r="AW84" s="11" t="s">
        <v>135</v>
      </c>
      <c r="AX84" s="11" t="s">
        <v>26</v>
      </c>
      <c r="AY84" s="189" t="s">
        <v>126</v>
      </c>
    </row>
    <row r="85" spans="2:65" s="9" customFormat="1" ht="37.35" customHeight="1">
      <c r="B85" s="152"/>
      <c r="D85" s="153" t="s">
        <v>78</v>
      </c>
      <c r="E85" s="154" t="s">
        <v>137</v>
      </c>
      <c r="F85" s="154" t="s">
        <v>138</v>
      </c>
      <c r="I85" s="155"/>
      <c r="J85" s="156">
        <f>BK85</f>
        <v>0</v>
      </c>
      <c r="L85" s="152"/>
      <c r="M85" s="157"/>
      <c r="N85" s="158"/>
      <c r="O85" s="158"/>
      <c r="P85" s="159">
        <f>SUM(P86:P105)</f>
        <v>0</v>
      </c>
      <c r="Q85" s="158"/>
      <c r="R85" s="159">
        <f>SUM(R86:R105)</f>
        <v>0</v>
      </c>
      <c r="S85" s="158"/>
      <c r="T85" s="160">
        <f>SUM(T86:T105)</f>
        <v>0</v>
      </c>
      <c r="AR85" s="153" t="s">
        <v>125</v>
      </c>
      <c r="AT85" s="161" t="s">
        <v>78</v>
      </c>
      <c r="AU85" s="161" t="s">
        <v>79</v>
      </c>
      <c r="AY85" s="153" t="s">
        <v>126</v>
      </c>
      <c r="BK85" s="162">
        <f>SUM(BK86:BK105)</f>
        <v>0</v>
      </c>
    </row>
    <row r="86" spans="2:65" s="1" customFormat="1" ht="16.5" customHeight="1">
      <c r="B86" s="163"/>
      <c r="C86" s="164" t="s">
        <v>88</v>
      </c>
      <c r="D86" s="164" t="s">
        <v>127</v>
      </c>
      <c r="E86" s="165" t="s">
        <v>139</v>
      </c>
      <c r="F86" s="166" t="s">
        <v>140</v>
      </c>
      <c r="G86" s="167" t="s">
        <v>130</v>
      </c>
      <c r="H86" s="168">
        <v>1</v>
      </c>
      <c r="I86" s="169"/>
      <c r="J86" s="170">
        <f>ROUND(I86*H86,2)</f>
        <v>0</v>
      </c>
      <c r="K86" s="166" t="s">
        <v>192</v>
      </c>
      <c r="L86" s="40"/>
      <c r="M86" s="171" t="s">
        <v>5</v>
      </c>
      <c r="N86" s="172" t="s">
        <v>50</v>
      </c>
      <c r="O86" s="41"/>
      <c r="P86" s="173">
        <f>O86*H86</f>
        <v>0</v>
      </c>
      <c r="Q86" s="173">
        <v>0</v>
      </c>
      <c r="R86" s="173">
        <f>Q86*H86</f>
        <v>0</v>
      </c>
      <c r="S86" s="173">
        <v>0</v>
      </c>
      <c r="T86" s="174">
        <f>S86*H86</f>
        <v>0</v>
      </c>
      <c r="AR86" s="23" t="s">
        <v>125</v>
      </c>
      <c r="AT86" s="23" t="s">
        <v>127</v>
      </c>
      <c r="AU86" s="23" t="s">
        <v>26</v>
      </c>
      <c r="AY86" s="23" t="s">
        <v>126</v>
      </c>
      <c r="BE86" s="175">
        <f>IF(N86="základní",J86,0)</f>
        <v>0</v>
      </c>
      <c r="BF86" s="175">
        <f>IF(N86="snížená",J86,0)</f>
        <v>0</v>
      </c>
      <c r="BG86" s="175">
        <f>IF(N86="zákl. přenesená",J86,0)</f>
        <v>0</v>
      </c>
      <c r="BH86" s="175">
        <f>IF(N86="sníž. přenesená",J86,0)</f>
        <v>0</v>
      </c>
      <c r="BI86" s="175">
        <f>IF(N86="nulová",J86,0)</f>
        <v>0</v>
      </c>
      <c r="BJ86" s="23" t="s">
        <v>26</v>
      </c>
      <c r="BK86" s="175">
        <f>ROUND(I86*H86,2)</f>
        <v>0</v>
      </c>
      <c r="BL86" s="23" t="s">
        <v>125</v>
      </c>
      <c r="BM86" s="23" t="s">
        <v>141</v>
      </c>
    </row>
    <row r="87" spans="2:65" s="1" customFormat="1" ht="13.5">
      <c r="B87" s="40"/>
      <c r="D87" s="176" t="s">
        <v>132</v>
      </c>
      <c r="F87" s="177" t="s">
        <v>142</v>
      </c>
      <c r="I87" s="178"/>
      <c r="L87" s="40"/>
      <c r="M87" s="179"/>
      <c r="N87" s="41"/>
      <c r="O87" s="41"/>
      <c r="P87" s="41"/>
      <c r="Q87" s="41"/>
      <c r="R87" s="41"/>
      <c r="S87" s="41"/>
      <c r="T87" s="69"/>
      <c r="AT87" s="23" t="s">
        <v>132</v>
      </c>
      <c r="AU87" s="23" t="s">
        <v>26</v>
      </c>
    </row>
    <row r="88" spans="2:65" s="10" customFormat="1" ht="13.5">
      <c r="B88" s="180"/>
      <c r="D88" s="176" t="s">
        <v>134</v>
      </c>
      <c r="E88" s="181" t="s">
        <v>5</v>
      </c>
      <c r="F88" s="182" t="s">
        <v>26</v>
      </c>
      <c r="H88" s="183">
        <v>1</v>
      </c>
      <c r="I88" s="184"/>
      <c r="L88" s="180"/>
      <c r="M88" s="185"/>
      <c r="N88" s="186"/>
      <c r="O88" s="186"/>
      <c r="P88" s="186"/>
      <c r="Q88" s="186"/>
      <c r="R88" s="186"/>
      <c r="S88" s="186"/>
      <c r="T88" s="187"/>
      <c r="AT88" s="181" t="s">
        <v>134</v>
      </c>
      <c r="AU88" s="181" t="s">
        <v>26</v>
      </c>
      <c r="AV88" s="10" t="s">
        <v>88</v>
      </c>
      <c r="AW88" s="10" t="s">
        <v>135</v>
      </c>
      <c r="AX88" s="10" t="s">
        <v>79</v>
      </c>
      <c r="AY88" s="181" t="s">
        <v>126</v>
      </c>
    </row>
    <row r="89" spans="2:65" s="11" customFormat="1" ht="13.5">
      <c r="B89" s="188"/>
      <c r="D89" s="176" t="s">
        <v>134</v>
      </c>
      <c r="E89" s="189" t="s">
        <v>5</v>
      </c>
      <c r="F89" s="190" t="s">
        <v>136</v>
      </c>
      <c r="H89" s="191">
        <v>1</v>
      </c>
      <c r="I89" s="192"/>
      <c r="L89" s="188"/>
      <c r="M89" s="193"/>
      <c r="N89" s="194"/>
      <c r="O89" s="194"/>
      <c r="P89" s="194"/>
      <c r="Q89" s="194"/>
      <c r="R89" s="194"/>
      <c r="S89" s="194"/>
      <c r="T89" s="195"/>
      <c r="AT89" s="189" t="s">
        <v>134</v>
      </c>
      <c r="AU89" s="189" t="s">
        <v>26</v>
      </c>
      <c r="AV89" s="11" t="s">
        <v>125</v>
      </c>
      <c r="AW89" s="11" t="s">
        <v>135</v>
      </c>
      <c r="AX89" s="11" t="s">
        <v>26</v>
      </c>
      <c r="AY89" s="189" t="s">
        <v>126</v>
      </c>
    </row>
    <row r="90" spans="2:65" s="1" customFormat="1" ht="16.5" customHeight="1">
      <c r="B90" s="163"/>
      <c r="C90" s="164" t="s">
        <v>143</v>
      </c>
      <c r="D90" s="164" t="s">
        <v>127</v>
      </c>
      <c r="E90" s="165" t="s">
        <v>144</v>
      </c>
      <c r="F90" s="166" t="s">
        <v>145</v>
      </c>
      <c r="G90" s="167" t="s">
        <v>130</v>
      </c>
      <c r="H90" s="168">
        <v>1</v>
      </c>
      <c r="I90" s="169"/>
      <c r="J90" s="170">
        <f>ROUND(I90*H90,2)</f>
        <v>0</v>
      </c>
      <c r="K90" s="166" t="s">
        <v>192</v>
      </c>
      <c r="L90" s="40"/>
      <c r="M90" s="171" t="s">
        <v>5</v>
      </c>
      <c r="N90" s="172" t="s">
        <v>50</v>
      </c>
      <c r="O90" s="41"/>
      <c r="P90" s="173">
        <f>O90*H90</f>
        <v>0</v>
      </c>
      <c r="Q90" s="173">
        <v>0</v>
      </c>
      <c r="R90" s="173">
        <f>Q90*H90</f>
        <v>0</v>
      </c>
      <c r="S90" s="173">
        <v>0</v>
      </c>
      <c r="T90" s="174">
        <f>S90*H90</f>
        <v>0</v>
      </c>
      <c r="AR90" s="23" t="s">
        <v>125</v>
      </c>
      <c r="AT90" s="23" t="s">
        <v>127</v>
      </c>
      <c r="AU90" s="23" t="s">
        <v>26</v>
      </c>
      <c r="AY90" s="23" t="s">
        <v>126</v>
      </c>
      <c r="BE90" s="175">
        <f>IF(N90="základní",J90,0)</f>
        <v>0</v>
      </c>
      <c r="BF90" s="175">
        <f>IF(N90="snížená",J90,0)</f>
        <v>0</v>
      </c>
      <c r="BG90" s="175">
        <f>IF(N90="zákl. přenesená",J90,0)</f>
        <v>0</v>
      </c>
      <c r="BH90" s="175">
        <f>IF(N90="sníž. přenesená",J90,0)</f>
        <v>0</v>
      </c>
      <c r="BI90" s="175">
        <f>IF(N90="nulová",J90,0)</f>
        <v>0</v>
      </c>
      <c r="BJ90" s="23" t="s">
        <v>26</v>
      </c>
      <c r="BK90" s="175">
        <f>ROUND(I90*H90,2)</f>
        <v>0</v>
      </c>
      <c r="BL90" s="23" t="s">
        <v>125</v>
      </c>
      <c r="BM90" s="23" t="s">
        <v>146</v>
      </c>
    </row>
    <row r="91" spans="2:65" s="1" customFormat="1" ht="13.5">
      <c r="B91" s="40"/>
      <c r="D91" s="176" t="s">
        <v>132</v>
      </c>
      <c r="F91" s="177" t="s">
        <v>147</v>
      </c>
      <c r="I91" s="178"/>
      <c r="L91" s="40"/>
      <c r="M91" s="179"/>
      <c r="N91" s="41"/>
      <c r="O91" s="41"/>
      <c r="P91" s="41"/>
      <c r="Q91" s="41"/>
      <c r="R91" s="41"/>
      <c r="S91" s="41"/>
      <c r="T91" s="69"/>
      <c r="AT91" s="23" t="s">
        <v>132</v>
      </c>
      <c r="AU91" s="23" t="s">
        <v>26</v>
      </c>
    </row>
    <row r="92" spans="2:65" s="10" customFormat="1" ht="13.5">
      <c r="B92" s="180"/>
      <c r="D92" s="176" t="s">
        <v>134</v>
      </c>
      <c r="E92" s="181" t="s">
        <v>5</v>
      </c>
      <c r="F92" s="182" t="s">
        <v>26</v>
      </c>
      <c r="H92" s="183">
        <v>1</v>
      </c>
      <c r="I92" s="184"/>
      <c r="L92" s="180"/>
      <c r="M92" s="185"/>
      <c r="N92" s="186"/>
      <c r="O92" s="186"/>
      <c r="P92" s="186"/>
      <c r="Q92" s="186"/>
      <c r="R92" s="186"/>
      <c r="S92" s="186"/>
      <c r="T92" s="187"/>
      <c r="AT92" s="181" t="s">
        <v>134</v>
      </c>
      <c r="AU92" s="181" t="s">
        <v>26</v>
      </c>
      <c r="AV92" s="10" t="s">
        <v>88</v>
      </c>
      <c r="AW92" s="10" t="s">
        <v>135</v>
      </c>
      <c r="AX92" s="10" t="s">
        <v>79</v>
      </c>
      <c r="AY92" s="181" t="s">
        <v>126</v>
      </c>
    </row>
    <row r="93" spans="2:65" s="11" customFormat="1" ht="13.5">
      <c r="B93" s="188"/>
      <c r="D93" s="176" t="s">
        <v>134</v>
      </c>
      <c r="E93" s="189" t="s">
        <v>5</v>
      </c>
      <c r="F93" s="190" t="s">
        <v>136</v>
      </c>
      <c r="H93" s="191">
        <v>1</v>
      </c>
      <c r="I93" s="192"/>
      <c r="L93" s="188"/>
      <c r="M93" s="193"/>
      <c r="N93" s="194"/>
      <c r="O93" s="194"/>
      <c r="P93" s="194"/>
      <c r="Q93" s="194"/>
      <c r="R93" s="194"/>
      <c r="S93" s="194"/>
      <c r="T93" s="195"/>
      <c r="AT93" s="189" t="s">
        <v>134</v>
      </c>
      <c r="AU93" s="189" t="s">
        <v>26</v>
      </c>
      <c r="AV93" s="11" t="s">
        <v>125</v>
      </c>
      <c r="AW93" s="11" t="s">
        <v>135</v>
      </c>
      <c r="AX93" s="11" t="s">
        <v>26</v>
      </c>
      <c r="AY93" s="189" t="s">
        <v>126</v>
      </c>
    </row>
    <row r="94" spans="2:65" s="1" customFormat="1" ht="51" customHeight="1">
      <c r="B94" s="163"/>
      <c r="C94" s="164" t="s">
        <v>125</v>
      </c>
      <c r="D94" s="164" t="s">
        <v>127</v>
      </c>
      <c r="E94" s="165" t="s">
        <v>148</v>
      </c>
      <c r="F94" s="166" t="s">
        <v>149</v>
      </c>
      <c r="G94" s="167" t="s">
        <v>130</v>
      </c>
      <c r="H94" s="168">
        <v>1</v>
      </c>
      <c r="I94" s="169"/>
      <c r="J94" s="170">
        <f>ROUND(I94*H94,2)</f>
        <v>0</v>
      </c>
      <c r="K94" s="166" t="s">
        <v>192</v>
      </c>
      <c r="L94" s="40"/>
      <c r="M94" s="171" t="s">
        <v>5</v>
      </c>
      <c r="N94" s="172" t="s">
        <v>50</v>
      </c>
      <c r="O94" s="41"/>
      <c r="P94" s="173">
        <f>O94*H94</f>
        <v>0</v>
      </c>
      <c r="Q94" s="173">
        <v>0</v>
      </c>
      <c r="R94" s="173">
        <f>Q94*H94</f>
        <v>0</v>
      </c>
      <c r="S94" s="173">
        <v>0</v>
      </c>
      <c r="T94" s="174">
        <f>S94*H94</f>
        <v>0</v>
      </c>
      <c r="AR94" s="23" t="s">
        <v>125</v>
      </c>
      <c r="AT94" s="23" t="s">
        <v>127</v>
      </c>
      <c r="AU94" s="23" t="s">
        <v>26</v>
      </c>
      <c r="AY94" s="23" t="s">
        <v>126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23" t="s">
        <v>26</v>
      </c>
      <c r="BK94" s="175">
        <f>ROUND(I94*H94,2)</f>
        <v>0</v>
      </c>
      <c r="BL94" s="23" t="s">
        <v>125</v>
      </c>
      <c r="BM94" s="23" t="s">
        <v>150</v>
      </c>
    </row>
    <row r="95" spans="2:65" s="1" customFormat="1" ht="13.5">
      <c r="B95" s="40"/>
      <c r="D95" s="176" t="s">
        <v>132</v>
      </c>
      <c r="F95" s="177" t="s">
        <v>151</v>
      </c>
      <c r="I95" s="178"/>
      <c r="L95" s="40"/>
      <c r="M95" s="179"/>
      <c r="N95" s="41"/>
      <c r="O95" s="41"/>
      <c r="P95" s="41"/>
      <c r="Q95" s="41"/>
      <c r="R95" s="41"/>
      <c r="S95" s="41"/>
      <c r="T95" s="69"/>
      <c r="AT95" s="23" t="s">
        <v>132</v>
      </c>
      <c r="AU95" s="23" t="s">
        <v>26</v>
      </c>
    </row>
    <row r="96" spans="2:65" s="10" customFormat="1" ht="13.5">
      <c r="B96" s="180"/>
      <c r="D96" s="176" t="s">
        <v>134</v>
      </c>
      <c r="E96" s="181" t="s">
        <v>5</v>
      </c>
      <c r="F96" s="182" t="s">
        <v>26</v>
      </c>
      <c r="H96" s="183">
        <v>1</v>
      </c>
      <c r="I96" s="184"/>
      <c r="L96" s="180"/>
      <c r="M96" s="185"/>
      <c r="N96" s="186"/>
      <c r="O96" s="186"/>
      <c r="P96" s="186"/>
      <c r="Q96" s="186"/>
      <c r="R96" s="186"/>
      <c r="S96" s="186"/>
      <c r="T96" s="187"/>
      <c r="AT96" s="181" t="s">
        <v>134</v>
      </c>
      <c r="AU96" s="181" t="s">
        <v>26</v>
      </c>
      <c r="AV96" s="10" t="s">
        <v>88</v>
      </c>
      <c r="AW96" s="10" t="s">
        <v>135</v>
      </c>
      <c r="AX96" s="10" t="s">
        <v>79</v>
      </c>
      <c r="AY96" s="181" t="s">
        <v>126</v>
      </c>
    </row>
    <row r="97" spans="2:65" s="11" customFormat="1" ht="13.5">
      <c r="B97" s="188"/>
      <c r="D97" s="176" t="s">
        <v>134</v>
      </c>
      <c r="E97" s="189" t="s">
        <v>5</v>
      </c>
      <c r="F97" s="190" t="s">
        <v>136</v>
      </c>
      <c r="H97" s="191">
        <v>1</v>
      </c>
      <c r="I97" s="192"/>
      <c r="L97" s="188"/>
      <c r="M97" s="193"/>
      <c r="N97" s="194"/>
      <c r="O97" s="194"/>
      <c r="P97" s="194"/>
      <c r="Q97" s="194"/>
      <c r="R97" s="194"/>
      <c r="S97" s="194"/>
      <c r="T97" s="195"/>
      <c r="AT97" s="189" t="s">
        <v>134</v>
      </c>
      <c r="AU97" s="189" t="s">
        <v>26</v>
      </c>
      <c r="AV97" s="11" t="s">
        <v>125</v>
      </c>
      <c r="AW97" s="11" t="s">
        <v>135</v>
      </c>
      <c r="AX97" s="11" t="s">
        <v>26</v>
      </c>
      <c r="AY97" s="189" t="s">
        <v>126</v>
      </c>
    </row>
    <row r="98" spans="2:65" s="1" customFormat="1" ht="38.25" customHeight="1">
      <c r="B98" s="163"/>
      <c r="C98" s="164" t="s">
        <v>152</v>
      </c>
      <c r="D98" s="164" t="s">
        <v>127</v>
      </c>
      <c r="E98" s="165" t="s">
        <v>153</v>
      </c>
      <c r="F98" s="166" t="s">
        <v>154</v>
      </c>
      <c r="G98" s="167" t="s">
        <v>130</v>
      </c>
      <c r="H98" s="168">
        <v>1</v>
      </c>
      <c r="I98" s="169"/>
      <c r="J98" s="170">
        <f>ROUND(I98*H98,2)</f>
        <v>0</v>
      </c>
      <c r="K98" s="166" t="s">
        <v>192</v>
      </c>
      <c r="L98" s="40"/>
      <c r="M98" s="171" t="s">
        <v>5</v>
      </c>
      <c r="N98" s="172" t="s">
        <v>50</v>
      </c>
      <c r="O98" s="41"/>
      <c r="P98" s="173">
        <f>O98*H98</f>
        <v>0</v>
      </c>
      <c r="Q98" s="173">
        <v>0</v>
      </c>
      <c r="R98" s="173">
        <f>Q98*H98</f>
        <v>0</v>
      </c>
      <c r="S98" s="173">
        <v>0</v>
      </c>
      <c r="T98" s="174">
        <f>S98*H98</f>
        <v>0</v>
      </c>
      <c r="AR98" s="23" t="s">
        <v>125</v>
      </c>
      <c r="AT98" s="23" t="s">
        <v>127</v>
      </c>
      <c r="AU98" s="23" t="s">
        <v>26</v>
      </c>
      <c r="AY98" s="23" t="s">
        <v>126</v>
      </c>
      <c r="BE98" s="175">
        <f>IF(N98="základní",J98,0)</f>
        <v>0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23" t="s">
        <v>26</v>
      </c>
      <c r="BK98" s="175">
        <f>ROUND(I98*H98,2)</f>
        <v>0</v>
      </c>
      <c r="BL98" s="23" t="s">
        <v>125</v>
      </c>
      <c r="BM98" s="23" t="s">
        <v>155</v>
      </c>
    </row>
    <row r="99" spans="2:65" s="1" customFormat="1" ht="54">
      <c r="B99" s="40"/>
      <c r="D99" s="176" t="s">
        <v>132</v>
      </c>
      <c r="F99" s="177" t="s">
        <v>156</v>
      </c>
      <c r="I99" s="178"/>
      <c r="L99" s="40"/>
      <c r="M99" s="179"/>
      <c r="N99" s="41"/>
      <c r="O99" s="41"/>
      <c r="P99" s="41"/>
      <c r="Q99" s="41"/>
      <c r="R99" s="41"/>
      <c r="S99" s="41"/>
      <c r="T99" s="69"/>
      <c r="AT99" s="23" t="s">
        <v>132</v>
      </c>
      <c r="AU99" s="23" t="s">
        <v>26</v>
      </c>
    </row>
    <row r="100" spans="2:65" s="10" customFormat="1" ht="27">
      <c r="B100" s="180"/>
      <c r="D100" s="176" t="s">
        <v>134</v>
      </c>
      <c r="E100" s="181" t="s">
        <v>5</v>
      </c>
      <c r="F100" s="182" t="s">
        <v>157</v>
      </c>
      <c r="H100" s="183">
        <v>1</v>
      </c>
      <c r="I100" s="184"/>
      <c r="L100" s="180"/>
      <c r="M100" s="185"/>
      <c r="N100" s="186"/>
      <c r="O100" s="186"/>
      <c r="P100" s="186"/>
      <c r="Q100" s="186"/>
      <c r="R100" s="186"/>
      <c r="S100" s="186"/>
      <c r="T100" s="187"/>
      <c r="AT100" s="181" t="s">
        <v>134</v>
      </c>
      <c r="AU100" s="181" t="s">
        <v>26</v>
      </c>
      <c r="AV100" s="10" t="s">
        <v>88</v>
      </c>
      <c r="AW100" s="10" t="s">
        <v>135</v>
      </c>
      <c r="AX100" s="10" t="s">
        <v>79</v>
      </c>
      <c r="AY100" s="181" t="s">
        <v>126</v>
      </c>
    </row>
    <row r="101" spans="2:65" s="11" customFormat="1" ht="13.5">
      <c r="B101" s="188"/>
      <c r="D101" s="176" t="s">
        <v>134</v>
      </c>
      <c r="E101" s="189" t="s">
        <v>5</v>
      </c>
      <c r="F101" s="190" t="s">
        <v>136</v>
      </c>
      <c r="H101" s="191">
        <v>1</v>
      </c>
      <c r="I101" s="192"/>
      <c r="L101" s="188"/>
      <c r="M101" s="193"/>
      <c r="N101" s="194"/>
      <c r="O101" s="194"/>
      <c r="P101" s="194"/>
      <c r="Q101" s="194"/>
      <c r="R101" s="194"/>
      <c r="S101" s="194"/>
      <c r="T101" s="195"/>
      <c r="AT101" s="189" t="s">
        <v>134</v>
      </c>
      <c r="AU101" s="189" t="s">
        <v>26</v>
      </c>
      <c r="AV101" s="11" t="s">
        <v>125</v>
      </c>
      <c r="AW101" s="11" t="s">
        <v>135</v>
      </c>
      <c r="AX101" s="11" t="s">
        <v>26</v>
      </c>
      <c r="AY101" s="189" t="s">
        <v>126</v>
      </c>
    </row>
    <row r="102" spans="2:65" s="1" customFormat="1" ht="16.5" customHeight="1">
      <c r="B102" s="163"/>
      <c r="C102" s="164" t="s">
        <v>158</v>
      </c>
      <c r="D102" s="164" t="s">
        <v>127</v>
      </c>
      <c r="E102" s="165" t="s">
        <v>159</v>
      </c>
      <c r="F102" s="166" t="s">
        <v>160</v>
      </c>
      <c r="G102" s="167" t="s">
        <v>130</v>
      </c>
      <c r="H102" s="168">
        <v>1</v>
      </c>
      <c r="I102" s="169"/>
      <c r="J102" s="170">
        <f>ROUND(I102*H102,2)</f>
        <v>0</v>
      </c>
      <c r="K102" s="166" t="s">
        <v>192</v>
      </c>
      <c r="L102" s="40"/>
      <c r="M102" s="171" t="s">
        <v>5</v>
      </c>
      <c r="N102" s="172" t="s">
        <v>50</v>
      </c>
      <c r="O102" s="41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AR102" s="23" t="s">
        <v>125</v>
      </c>
      <c r="AT102" s="23" t="s">
        <v>127</v>
      </c>
      <c r="AU102" s="23" t="s">
        <v>26</v>
      </c>
      <c r="AY102" s="23" t="s">
        <v>126</v>
      </c>
      <c r="BE102" s="175">
        <f>IF(N102="základní",J102,0)</f>
        <v>0</v>
      </c>
      <c r="BF102" s="175">
        <f>IF(N102="snížená",J102,0)</f>
        <v>0</v>
      </c>
      <c r="BG102" s="175">
        <f>IF(N102="zákl. přenesená",J102,0)</f>
        <v>0</v>
      </c>
      <c r="BH102" s="175">
        <f>IF(N102="sníž. přenesená",J102,0)</f>
        <v>0</v>
      </c>
      <c r="BI102" s="175">
        <f>IF(N102="nulová",J102,0)</f>
        <v>0</v>
      </c>
      <c r="BJ102" s="23" t="s">
        <v>26</v>
      </c>
      <c r="BK102" s="175">
        <f>ROUND(I102*H102,2)</f>
        <v>0</v>
      </c>
      <c r="BL102" s="23" t="s">
        <v>125</v>
      </c>
      <c r="BM102" s="23" t="s">
        <v>161</v>
      </c>
    </row>
    <row r="103" spans="2:65" s="1" customFormat="1" ht="13.5">
      <c r="B103" s="40"/>
      <c r="D103" s="176" t="s">
        <v>132</v>
      </c>
      <c r="F103" s="177" t="s">
        <v>162</v>
      </c>
      <c r="I103" s="178"/>
      <c r="L103" s="40"/>
      <c r="M103" s="179"/>
      <c r="N103" s="41"/>
      <c r="O103" s="41"/>
      <c r="P103" s="41"/>
      <c r="Q103" s="41"/>
      <c r="R103" s="41"/>
      <c r="S103" s="41"/>
      <c r="T103" s="69"/>
      <c r="AT103" s="23" t="s">
        <v>132</v>
      </c>
      <c r="AU103" s="23" t="s">
        <v>26</v>
      </c>
    </row>
    <row r="104" spans="2:65" s="10" customFormat="1" ht="13.5">
      <c r="B104" s="180"/>
      <c r="D104" s="176" t="s">
        <v>134</v>
      </c>
      <c r="E104" s="181" t="s">
        <v>5</v>
      </c>
      <c r="F104" s="182" t="s">
        <v>26</v>
      </c>
      <c r="H104" s="183">
        <v>1</v>
      </c>
      <c r="I104" s="184"/>
      <c r="L104" s="180"/>
      <c r="M104" s="185"/>
      <c r="N104" s="186"/>
      <c r="O104" s="186"/>
      <c r="P104" s="186"/>
      <c r="Q104" s="186"/>
      <c r="R104" s="186"/>
      <c r="S104" s="186"/>
      <c r="T104" s="187"/>
      <c r="AT104" s="181" t="s">
        <v>134</v>
      </c>
      <c r="AU104" s="181" t="s">
        <v>26</v>
      </c>
      <c r="AV104" s="10" t="s">
        <v>88</v>
      </c>
      <c r="AW104" s="10" t="s">
        <v>135</v>
      </c>
      <c r="AX104" s="10" t="s">
        <v>79</v>
      </c>
      <c r="AY104" s="181" t="s">
        <v>126</v>
      </c>
    </row>
    <row r="105" spans="2:65" s="11" customFormat="1" ht="13.5">
      <c r="B105" s="188"/>
      <c r="D105" s="176" t="s">
        <v>134</v>
      </c>
      <c r="E105" s="189" t="s">
        <v>5</v>
      </c>
      <c r="F105" s="190" t="s">
        <v>136</v>
      </c>
      <c r="H105" s="191">
        <v>1</v>
      </c>
      <c r="I105" s="192"/>
      <c r="L105" s="188"/>
      <c r="M105" s="193"/>
      <c r="N105" s="194"/>
      <c r="O105" s="194"/>
      <c r="P105" s="194"/>
      <c r="Q105" s="194"/>
      <c r="R105" s="194"/>
      <c r="S105" s="194"/>
      <c r="T105" s="195"/>
      <c r="AT105" s="189" t="s">
        <v>134</v>
      </c>
      <c r="AU105" s="189" t="s">
        <v>26</v>
      </c>
      <c r="AV105" s="11" t="s">
        <v>125</v>
      </c>
      <c r="AW105" s="11" t="s">
        <v>135</v>
      </c>
      <c r="AX105" s="11" t="s">
        <v>26</v>
      </c>
      <c r="AY105" s="189" t="s">
        <v>126</v>
      </c>
    </row>
    <row r="106" spans="2:65" s="9" customFormat="1" ht="37.35" customHeight="1">
      <c r="B106" s="152"/>
      <c r="D106" s="153" t="s">
        <v>78</v>
      </c>
      <c r="E106" s="154" t="s">
        <v>163</v>
      </c>
      <c r="F106" s="154" t="s">
        <v>164</v>
      </c>
      <c r="I106" s="155"/>
      <c r="J106" s="156">
        <f>BK106</f>
        <v>0</v>
      </c>
      <c r="L106" s="152"/>
      <c r="M106" s="157"/>
      <c r="N106" s="158"/>
      <c r="O106" s="158"/>
      <c r="P106" s="159">
        <f>SUM(P107:P110)</f>
        <v>0</v>
      </c>
      <c r="Q106" s="158"/>
      <c r="R106" s="159">
        <f>SUM(R107:R110)</f>
        <v>0</v>
      </c>
      <c r="S106" s="158"/>
      <c r="T106" s="160">
        <f>SUM(T107:T110)</f>
        <v>0</v>
      </c>
      <c r="AR106" s="153" t="s">
        <v>125</v>
      </c>
      <c r="AT106" s="161" t="s">
        <v>78</v>
      </c>
      <c r="AU106" s="161" t="s">
        <v>79</v>
      </c>
      <c r="AY106" s="153" t="s">
        <v>126</v>
      </c>
      <c r="BK106" s="162">
        <f>SUM(BK107:BK110)</f>
        <v>0</v>
      </c>
    </row>
    <row r="107" spans="2:65" s="1" customFormat="1" ht="16.5" customHeight="1">
      <c r="B107" s="163"/>
      <c r="C107" s="164" t="s">
        <v>165</v>
      </c>
      <c r="D107" s="164" t="s">
        <v>127</v>
      </c>
      <c r="E107" s="165" t="s">
        <v>166</v>
      </c>
      <c r="F107" s="166" t="s">
        <v>167</v>
      </c>
      <c r="G107" s="167" t="s">
        <v>130</v>
      </c>
      <c r="H107" s="168">
        <v>1</v>
      </c>
      <c r="I107" s="169"/>
      <c r="J107" s="170">
        <f>ROUND(I107*H107,2)</f>
        <v>0</v>
      </c>
      <c r="K107" s="166" t="s">
        <v>192</v>
      </c>
      <c r="L107" s="40"/>
      <c r="M107" s="171" t="s">
        <v>5</v>
      </c>
      <c r="N107" s="172" t="s">
        <v>50</v>
      </c>
      <c r="O107" s="41"/>
      <c r="P107" s="173">
        <f>O107*H107</f>
        <v>0</v>
      </c>
      <c r="Q107" s="173">
        <v>0</v>
      </c>
      <c r="R107" s="173">
        <f>Q107*H107</f>
        <v>0</v>
      </c>
      <c r="S107" s="173">
        <v>0</v>
      </c>
      <c r="T107" s="174">
        <f>S107*H107</f>
        <v>0</v>
      </c>
      <c r="AR107" s="23" t="s">
        <v>125</v>
      </c>
      <c r="AT107" s="23" t="s">
        <v>127</v>
      </c>
      <c r="AU107" s="23" t="s">
        <v>26</v>
      </c>
      <c r="AY107" s="23" t="s">
        <v>126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23" t="s">
        <v>26</v>
      </c>
      <c r="BK107" s="175">
        <f>ROUND(I107*H107,2)</f>
        <v>0</v>
      </c>
      <c r="BL107" s="23" t="s">
        <v>125</v>
      </c>
      <c r="BM107" s="23" t="s">
        <v>168</v>
      </c>
    </row>
    <row r="108" spans="2:65" s="1" customFormat="1" ht="13.5">
      <c r="B108" s="40"/>
      <c r="D108" s="176" t="s">
        <v>132</v>
      </c>
      <c r="F108" s="177" t="s">
        <v>169</v>
      </c>
      <c r="I108" s="178"/>
      <c r="L108" s="40"/>
      <c r="M108" s="179"/>
      <c r="N108" s="41"/>
      <c r="O108" s="41"/>
      <c r="P108" s="41"/>
      <c r="Q108" s="41"/>
      <c r="R108" s="41"/>
      <c r="S108" s="41"/>
      <c r="T108" s="69"/>
      <c r="AT108" s="23" t="s">
        <v>132</v>
      </c>
      <c r="AU108" s="23" t="s">
        <v>26</v>
      </c>
    </row>
    <row r="109" spans="2:65" s="10" customFormat="1" ht="13.5">
      <c r="B109" s="180"/>
      <c r="D109" s="176" t="s">
        <v>134</v>
      </c>
      <c r="E109" s="181" t="s">
        <v>5</v>
      </c>
      <c r="F109" s="182" t="s">
        <v>26</v>
      </c>
      <c r="H109" s="183">
        <v>1</v>
      </c>
      <c r="I109" s="184"/>
      <c r="L109" s="180"/>
      <c r="M109" s="185"/>
      <c r="N109" s="186"/>
      <c r="O109" s="186"/>
      <c r="P109" s="186"/>
      <c r="Q109" s="186"/>
      <c r="R109" s="186"/>
      <c r="S109" s="186"/>
      <c r="T109" s="187"/>
      <c r="AT109" s="181" t="s">
        <v>134</v>
      </c>
      <c r="AU109" s="181" t="s">
        <v>26</v>
      </c>
      <c r="AV109" s="10" t="s">
        <v>88</v>
      </c>
      <c r="AW109" s="10" t="s">
        <v>135</v>
      </c>
      <c r="AX109" s="10" t="s">
        <v>79</v>
      </c>
      <c r="AY109" s="181" t="s">
        <v>126</v>
      </c>
    </row>
    <row r="110" spans="2:65" s="11" customFormat="1" ht="13.5">
      <c r="B110" s="188"/>
      <c r="D110" s="176" t="s">
        <v>134</v>
      </c>
      <c r="E110" s="189" t="s">
        <v>5</v>
      </c>
      <c r="F110" s="190" t="s">
        <v>136</v>
      </c>
      <c r="H110" s="191">
        <v>1</v>
      </c>
      <c r="I110" s="192"/>
      <c r="L110" s="188"/>
      <c r="M110" s="196"/>
      <c r="N110" s="197"/>
      <c r="O110" s="197"/>
      <c r="P110" s="197"/>
      <c r="Q110" s="197"/>
      <c r="R110" s="197"/>
      <c r="S110" s="197"/>
      <c r="T110" s="198"/>
      <c r="AT110" s="189" t="s">
        <v>134</v>
      </c>
      <c r="AU110" s="189" t="s">
        <v>26</v>
      </c>
      <c r="AV110" s="11" t="s">
        <v>125</v>
      </c>
      <c r="AW110" s="11" t="s">
        <v>135</v>
      </c>
      <c r="AX110" s="11" t="s">
        <v>26</v>
      </c>
      <c r="AY110" s="189" t="s">
        <v>126</v>
      </c>
    </row>
    <row r="111" spans="2:65" s="1" customFormat="1" ht="6.95" customHeight="1">
      <c r="B111" s="55"/>
      <c r="C111" s="56"/>
      <c r="D111" s="56"/>
      <c r="E111" s="56"/>
      <c r="F111" s="56"/>
      <c r="G111" s="56"/>
      <c r="H111" s="56"/>
      <c r="I111" s="126"/>
      <c r="J111" s="56"/>
      <c r="K111" s="56"/>
      <c r="L111" s="40"/>
    </row>
  </sheetData>
  <autoFilter ref="C78:K110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20"/>
  <sheetViews>
    <sheetView showGridLines="0" workbookViewId="0">
      <pane ySplit="1" topLeftCell="A494" activePane="bottomLeft" state="frozen"/>
      <selection pane="bottomLeft" activeCell="K518" sqref="K51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2" t="s">
        <v>94</v>
      </c>
      <c r="H1" s="352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2" t="s">
        <v>8</v>
      </c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4" t="str">
        <f>'Rekapitulace stavby'!K6</f>
        <v>Parkoviště u č.p.1502 a 1520, Přelouč</v>
      </c>
      <c r="F7" s="345"/>
      <c r="G7" s="345"/>
      <c r="H7" s="345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6" t="s">
        <v>170</v>
      </c>
      <c r="F9" s="347"/>
      <c r="G9" s="347"/>
      <c r="H9" s="347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92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20</v>
      </c>
      <c r="G12" s="41"/>
      <c r="H12" s="41"/>
      <c r="I12" s="106" t="s">
        <v>28</v>
      </c>
      <c r="J12" s="107" t="str">
        <f>'Rekapitulace stavby'!AN8</f>
        <v>30. 7. 2018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32</v>
      </c>
      <c r="E14" s="41"/>
      <c r="F14" s="41"/>
      <c r="G14" s="41"/>
      <c r="H14" s="41"/>
      <c r="I14" s="106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06" t="s">
        <v>36</v>
      </c>
      <c r="J15" s="34" t="s">
        <v>171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38</v>
      </c>
      <c r="E17" s="41"/>
      <c r="F17" s="41"/>
      <c r="G17" s="41"/>
      <c r="H17" s="41"/>
      <c r="I17" s="106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40</v>
      </c>
      <c r="E20" s="41"/>
      <c r="F20" s="41"/>
      <c r="G20" s="41"/>
      <c r="H20" s="41"/>
      <c r="I20" s="106" t="s">
        <v>33</v>
      </c>
      <c r="J20" s="34" t="s">
        <v>41</v>
      </c>
      <c r="K20" s="44"/>
    </row>
    <row r="21" spans="2:11" s="1" customFormat="1" ht="18" customHeight="1">
      <c r="B21" s="40"/>
      <c r="C21" s="41"/>
      <c r="D21" s="41"/>
      <c r="E21" s="34" t="s">
        <v>42</v>
      </c>
      <c r="F21" s="41"/>
      <c r="G21" s="41"/>
      <c r="H21" s="41"/>
      <c r="I21" s="106" t="s">
        <v>36</v>
      </c>
      <c r="J21" s="34" t="s">
        <v>43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4" t="s">
        <v>5</v>
      </c>
      <c r="F24" s="314"/>
      <c r="G24" s="314"/>
      <c r="H24" s="31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ROUND(J85,2)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ROUND(SUM(BE85:BE519), 2)</f>
        <v>0</v>
      </c>
      <c r="G30" s="41"/>
      <c r="H30" s="41"/>
      <c r="I30" s="118">
        <v>0.21</v>
      </c>
      <c r="J30" s="117">
        <f>ROUND(ROUND((SUM(BE85:BE519)),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ROUND(SUM(BF85:BF519), 2)</f>
        <v>0</v>
      </c>
      <c r="G31" s="41"/>
      <c r="H31" s="41"/>
      <c r="I31" s="118">
        <v>0.15</v>
      </c>
      <c r="J31" s="117">
        <f>ROUND(ROUND((SUM(BF85:BF519)),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ROUND(SUM(BG85:BG519),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ROUND(SUM(BH85:BH519),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ROUND(SUM(BI85:BI519),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4" t="str">
        <f>E7</f>
        <v>Parkoviště u č.p.1502 a 1520, Přelouč</v>
      </c>
      <c r="F45" s="345"/>
      <c r="G45" s="345"/>
      <c r="H45" s="345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6" t="str">
        <f>E9</f>
        <v>SO101 - Parkovací stání</v>
      </c>
      <c r="F47" s="347"/>
      <c r="G47" s="347"/>
      <c r="H47" s="347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Parkoviště u č.p.1502 a 1520, Přelouč</v>
      </c>
      <c r="G49" s="41"/>
      <c r="H49" s="41"/>
      <c r="I49" s="106" t="s">
        <v>28</v>
      </c>
      <c r="J49" s="107" t="str">
        <f>IF(J12="","",J12)</f>
        <v>30. 7. 2018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32</v>
      </c>
      <c r="D51" s="41"/>
      <c r="E51" s="41"/>
      <c r="F51" s="34" t="str">
        <f>E15</f>
        <v>Město Přelouč</v>
      </c>
      <c r="G51" s="41"/>
      <c r="H51" s="41"/>
      <c r="I51" s="106" t="s">
        <v>40</v>
      </c>
      <c r="J51" s="314" t="str">
        <f>E21</f>
        <v>VDI projekt s.r.o.</v>
      </c>
      <c r="K51" s="44"/>
    </row>
    <row r="52" spans="2:47" s="1" customFormat="1" ht="14.45" customHeight="1">
      <c r="B52" s="40"/>
      <c r="C52" s="36" t="s">
        <v>38</v>
      </c>
      <c r="D52" s="41"/>
      <c r="E52" s="41"/>
      <c r="F52" s="34" t="str">
        <f>IF(E18="","",E18)</f>
        <v/>
      </c>
      <c r="G52" s="41"/>
      <c r="H52" s="41"/>
      <c r="I52" s="105"/>
      <c r="J52" s="34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J85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172</v>
      </c>
      <c r="E57" s="137"/>
      <c r="F57" s="137"/>
      <c r="G57" s="137"/>
      <c r="H57" s="137"/>
      <c r="I57" s="138"/>
      <c r="J57" s="139">
        <f>J86</f>
        <v>0</v>
      </c>
      <c r="K57" s="140"/>
    </row>
    <row r="58" spans="2:47" s="12" customFormat="1" ht="19.899999999999999" customHeight="1">
      <c r="B58" s="199"/>
      <c r="C58" s="200"/>
      <c r="D58" s="201" t="s">
        <v>173</v>
      </c>
      <c r="E58" s="202"/>
      <c r="F58" s="202"/>
      <c r="G58" s="202"/>
      <c r="H58" s="202"/>
      <c r="I58" s="203"/>
      <c r="J58" s="204">
        <f>J87</f>
        <v>0</v>
      </c>
      <c r="K58" s="205"/>
    </row>
    <row r="59" spans="2:47" s="12" customFormat="1" ht="19.899999999999999" customHeight="1">
      <c r="B59" s="199"/>
      <c r="C59" s="200"/>
      <c r="D59" s="201" t="s">
        <v>174</v>
      </c>
      <c r="E59" s="202"/>
      <c r="F59" s="202"/>
      <c r="G59" s="202"/>
      <c r="H59" s="202"/>
      <c r="I59" s="203"/>
      <c r="J59" s="204">
        <f>J288</f>
        <v>0</v>
      </c>
      <c r="K59" s="205"/>
    </row>
    <row r="60" spans="2:47" s="12" customFormat="1" ht="19.899999999999999" customHeight="1">
      <c r="B60" s="199"/>
      <c r="C60" s="200"/>
      <c r="D60" s="201" t="s">
        <v>175</v>
      </c>
      <c r="E60" s="202"/>
      <c r="F60" s="202"/>
      <c r="G60" s="202"/>
      <c r="H60" s="202"/>
      <c r="I60" s="203"/>
      <c r="J60" s="204">
        <f>J299</f>
        <v>0</v>
      </c>
      <c r="K60" s="205"/>
    </row>
    <row r="61" spans="2:47" s="12" customFormat="1" ht="19.899999999999999" customHeight="1">
      <c r="B61" s="199"/>
      <c r="C61" s="200"/>
      <c r="D61" s="201" t="s">
        <v>176</v>
      </c>
      <c r="E61" s="202"/>
      <c r="F61" s="202"/>
      <c r="G61" s="202"/>
      <c r="H61" s="202"/>
      <c r="I61" s="203"/>
      <c r="J61" s="204">
        <f>J304</f>
        <v>0</v>
      </c>
      <c r="K61" s="205"/>
    </row>
    <row r="62" spans="2:47" s="12" customFormat="1" ht="19.899999999999999" customHeight="1">
      <c r="B62" s="199"/>
      <c r="C62" s="200"/>
      <c r="D62" s="201" t="s">
        <v>177</v>
      </c>
      <c r="E62" s="202"/>
      <c r="F62" s="202"/>
      <c r="G62" s="202"/>
      <c r="H62" s="202"/>
      <c r="I62" s="203"/>
      <c r="J62" s="204">
        <f>J360</f>
        <v>0</v>
      </c>
      <c r="K62" s="205"/>
    </row>
    <row r="63" spans="2:47" s="12" customFormat="1" ht="19.899999999999999" customHeight="1">
      <c r="B63" s="199"/>
      <c r="C63" s="200"/>
      <c r="D63" s="201" t="s">
        <v>178</v>
      </c>
      <c r="E63" s="202"/>
      <c r="F63" s="202"/>
      <c r="G63" s="202"/>
      <c r="H63" s="202"/>
      <c r="I63" s="203"/>
      <c r="J63" s="204">
        <f>J426</f>
        <v>0</v>
      </c>
      <c r="K63" s="205"/>
    </row>
    <row r="64" spans="2:47" s="12" customFormat="1" ht="19.899999999999999" customHeight="1">
      <c r="B64" s="199"/>
      <c r="C64" s="200"/>
      <c r="D64" s="201" t="s">
        <v>179</v>
      </c>
      <c r="E64" s="202"/>
      <c r="F64" s="202"/>
      <c r="G64" s="202"/>
      <c r="H64" s="202"/>
      <c r="I64" s="203"/>
      <c r="J64" s="204">
        <f>J488</f>
        <v>0</v>
      </c>
      <c r="K64" s="205"/>
    </row>
    <row r="65" spans="2:12" s="12" customFormat="1" ht="19.899999999999999" customHeight="1">
      <c r="B65" s="199"/>
      <c r="C65" s="200"/>
      <c r="D65" s="201" t="s">
        <v>180</v>
      </c>
      <c r="E65" s="202"/>
      <c r="F65" s="202"/>
      <c r="G65" s="202"/>
      <c r="H65" s="202"/>
      <c r="I65" s="203"/>
      <c r="J65" s="204">
        <f>J517</f>
        <v>0</v>
      </c>
      <c r="K65" s="205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05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26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27"/>
      <c r="J71" s="59"/>
      <c r="K71" s="59"/>
      <c r="L71" s="40"/>
    </row>
    <row r="72" spans="2:12" s="1" customFormat="1" ht="36.950000000000003" customHeight="1">
      <c r="B72" s="40"/>
      <c r="C72" s="60" t="s">
        <v>109</v>
      </c>
      <c r="L72" s="40"/>
    </row>
    <row r="73" spans="2:12" s="1" customFormat="1" ht="6.95" customHeight="1">
      <c r="B73" s="40"/>
      <c r="L73" s="40"/>
    </row>
    <row r="74" spans="2:12" s="1" customFormat="1" ht="14.45" customHeight="1">
      <c r="B74" s="40"/>
      <c r="C74" s="62" t="s">
        <v>19</v>
      </c>
      <c r="L74" s="40"/>
    </row>
    <row r="75" spans="2:12" s="1" customFormat="1" ht="16.5" customHeight="1">
      <c r="B75" s="40"/>
      <c r="E75" s="349" t="str">
        <f>E7</f>
        <v>Parkoviště u č.p.1502 a 1520, Přelouč</v>
      </c>
      <c r="F75" s="350"/>
      <c r="G75" s="350"/>
      <c r="H75" s="350"/>
      <c r="L75" s="40"/>
    </row>
    <row r="76" spans="2:12" s="1" customFormat="1" ht="14.45" customHeight="1">
      <c r="B76" s="40"/>
      <c r="C76" s="62" t="s">
        <v>99</v>
      </c>
      <c r="L76" s="40"/>
    </row>
    <row r="77" spans="2:12" s="1" customFormat="1" ht="17.25" customHeight="1">
      <c r="B77" s="40"/>
      <c r="E77" s="325" t="str">
        <f>E9</f>
        <v>SO101 - Parkovací stání</v>
      </c>
      <c r="F77" s="351"/>
      <c r="G77" s="351"/>
      <c r="H77" s="351"/>
      <c r="L77" s="40"/>
    </row>
    <row r="78" spans="2:12" s="1" customFormat="1" ht="6.95" customHeight="1">
      <c r="B78" s="40"/>
      <c r="L78" s="40"/>
    </row>
    <row r="79" spans="2:12" s="1" customFormat="1" ht="18" customHeight="1">
      <c r="B79" s="40"/>
      <c r="C79" s="62" t="s">
        <v>27</v>
      </c>
      <c r="F79" s="141" t="str">
        <f>F12</f>
        <v>Parkoviště u č.p.1502 a 1520, Přelouč</v>
      </c>
      <c r="I79" s="142" t="s">
        <v>28</v>
      </c>
      <c r="J79" s="66" t="str">
        <f>IF(J12="","",J12)</f>
        <v>30. 7. 2018</v>
      </c>
      <c r="L79" s="40"/>
    </row>
    <row r="80" spans="2:12" s="1" customFormat="1" ht="6.95" customHeight="1">
      <c r="B80" s="40"/>
      <c r="L80" s="40"/>
    </row>
    <row r="81" spans="2:65" s="1" customFormat="1">
      <c r="B81" s="40"/>
      <c r="C81" s="62" t="s">
        <v>32</v>
      </c>
      <c r="F81" s="141" t="str">
        <f>E15</f>
        <v>Město Přelouč</v>
      </c>
      <c r="I81" s="142" t="s">
        <v>40</v>
      </c>
      <c r="J81" s="141" t="str">
        <f>E21</f>
        <v>VDI projekt s.r.o.</v>
      </c>
      <c r="L81" s="40"/>
    </row>
    <row r="82" spans="2:65" s="1" customFormat="1" ht="14.45" customHeight="1">
      <c r="B82" s="40"/>
      <c r="C82" s="62" t="s">
        <v>38</v>
      </c>
      <c r="F82" s="141" t="str">
        <f>IF(E18="","",E18)</f>
        <v/>
      </c>
      <c r="L82" s="40"/>
    </row>
    <row r="83" spans="2:65" s="1" customFormat="1" ht="10.35" customHeight="1">
      <c r="B83" s="40"/>
      <c r="L83" s="40"/>
    </row>
    <row r="84" spans="2:65" s="8" customFormat="1" ht="29.25" customHeight="1">
      <c r="B84" s="143"/>
      <c r="C84" s="144" t="s">
        <v>110</v>
      </c>
      <c r="D84" s="145" t="s">
        <v>64</v>
      </c>
      <c r="E84" s="145" t="s">
        <v>60</v>
      </c>
      <c r="F84" s="145" t="s">
        <v>111</v>
      </c>
      <c r="G84" s="145" t="s">
        <v>112</v>
      </c>
      <c r="H84" s="145" t="s">
        <v>113</v>
      </c>
      <c r="I84" s="146" t="s">
        <v>114</v>
      </c>
      <c r="J84" s="145" t="s">
        <v>103</v>
      </c>
      <c r="K84" s="147" t="s">
        <v>115</v>
      </c>
      <c r="L84" s="143"/>
      <c r="M84" s="72" t="s">
        <v>116</v>
      </c>
      <c r="N84" s="73" t="s">
        <v>49</v>
      </c>
      <c r="O84" s="73" t="s">
        <v>117</v>
      </c>
      <c r="P84" s="73" t="s">
        <v>118</v>
      </c>
      <c r="Q84" s="73" t="s">
        <v>119</v>
      </c>
      <c r="R84" s="73" t="s">
        <v>120</v>
      </c>
      <c r="S84" s="73" t="s">
        <v>121</v>
      </c>
      <c r="T84" s="74" t="s">
        <v>122</v>
      </c>
    </row>
    <row r="85" spans="2:65" s="1" customFormat="1" ht="29.25" customHeight="1">
      <c r="B85" s="40"/>
      <c r="C85" s="76" t="s">
        <v>104</v>
      </c>
      <c r="J85" s="148">
        <f>BK85</f>
        <v>0</v>
      </c>
      <c r="L85" s="40"/>
      <c r="M85" s="75"/>
      <c r="N85" s="67"/>
      <c r="O85" s="67"/>
      <c r="P85" s="149">
        <f>P86</f>
        <v>0</v>
      </c>
      <c r="Q85" s="67"/>
      <c r="R85" s="149">
        <f>R86</f>
        <v>149.08565439180001</v>
      </c>
      <c r="S85" s="67"/>
      <c r="T85" s="150">
        <f>T86</f>
        <v>183.87350000000001</v>
      </c>
      <c r="AT85" s="23" t="s">
        <v>78</v>
      </c>
      <c r="AU85" s="23" t="s">
        <v>105</v>
      </c>
      <c r="BK85" s="151">
        <f>BK86</f>
        <v>0</v>
      </c>
    </row>
    <row r="86" spans="2:65" s="9" customFormat="1" ht="37.35" customHeight="1">
      <c r="B86" s="152"/>
      <c r="D86" s="153" t="s">
        <v>78</v>
      </c>
      <c r="E86" s="154" t="s">
        <v>181</v>
      </c>
      <c r="F86" s="154" t="s">
        <v>182</v>
      </c>
      <c r="I86" s="155"/>
      <c r="J86" s="156">
        <f>BK86</f>
        <v>0</v>
      </c>
      <c r="L86" s="152"/>
      <c r="M86" s="157"/>
      <c r="N86" s="158"/>
      <c r="O86" s="158"/>
      <c r="P86" s="159">
        <f>P87+P288+P299+P304+P360+P426+P488+P517</f>
        <v>0</v>
      </c>
      <c r="Q86" s="158"/>
      <c r="R86" s="159">
        <f>R87+R288+R299+R304+R360+R426+R488+R517</f>
        <v>149.08565439180001</v>
      </c>
      <c r="S86" s="158"/>
      <c r="T86" s="160">
        <f>T87+T288+T299+T304+T360+T426+T488+T517</f>
        <v>183.87350000000001</v>
      </c>
      <c r="AR86" s="153" t="s">
        <v>26</v>
      </c>
      <c r="AT86" s="161" t="s">
        <v>78</v>
      </c>
      <c r="AU86" s="161" t="s">
        <v>79</v>
      </c>
      <c r="AY86" s="153" t="s">
        <v>126</v>
      </c>
      <c r="BK86" s="162">
        <f>BK87+BK288+BK299+BK304+BK360+BK426+BK488+BK517</f>
        <v>0</v>
      </c>
    </row>
    <row r="87" spans="2:65" s="9" customFormat="1" ht="19.899999999999999" customHeight="1">
      <c r="B87" s="152"/>
      <c r="D87" s="153" t="s">
        <v>78</v>
      </c>
      <c r="E87" s="206" t="s">
        <v>26</v>
      </c>
      <c r="F87" s="206" t="s">
        <v>183</v>
      </c>
      <c r="I87" s="155"/>
      <c r="J87" s="207">
        <f>BK87</f>
        <v>0</v>
      </c>
      <c r="L87" s="152"/>
      <c r="M87" s="157"/>
      <c r="N87" s="158"/>
      <c r="O87" s="158"/>
      <c r="P87" s="159">
        <f>SUM(P88:P287)</f>
        <v>0</v>
      </c>
      <c r="Q87" s="158"/>
      <c r="R87" s="159">
        <f>SUM(R88:R287)</f>
        <v>36.613568999999998</v>
      </c>
      <c r="S87" s="158"/>
      <c r="T87" s="160">
        <f>SUM(T88:T287)</f>
        <v>183.87350000000001</v>
      </c>
      <c r="AR87" s="153" t="s">
        <v>26</v>
      </c>
      <c r="AT87" s="161" t="s">
        <v>78</v>
      </c>
      <c r="AU87" s="161" t="s">
        <v>26</v>
      </c>
      <c r="AY87" s="153" t="s">
        <v>126</v>
      </c>
      <c r="BK87" s="162">
        <f>SUM(BK88:BK287)</f>
        <v>0</v>
      </c>
    </row>
    <row r="88" spans="2:65" s="1" customFormat="1" ht="25.5" customHeight="1">
      <c r="B88" s="163"/>
      <c r="C88" s="164" t="s">
        <v>26</v>
      </c>
      <c r="D88" s="164" t="s">
        <v>127</v>
      </c>
      <c r="E88" s="165" t="s">
        <v>184</v>
      </c>
      <c r="F88" s="166" t="s">
        <v>185</v>
      </c>
      <c r="G88" s="167" t="s">
        <v>186</v>
      </c>
      <c r="H88" s="168">
        <v>4</v>
      </c>
      <c r="I88" s="169"/>
      <c r="J88" s="170">
        <f>ROUND(I88*H88,2)</f>
        <v>0</v>
      </c>
      <c r="K88" s="166" t="s">
        <v>192</v>
      </c>
      <c r="L88" s="40"/>
      <c r="M88" s="171" t="s">
        <v>5</v>
      </c>
      <c r="N88" s="172" t="s">
        <v>50</v>
      </c>
      <c r="O88" s="41"/>
      <c r="P88" s="173">
        <f>O88*H88</f>
        <v>0</v>
      </c>
      <c r="Q88" s="173">
        <v>0</v>
      </c>
      <c r="R88" s="173">
        <f>Q88*H88</f>
        <v>0</v>
      </c>
      <c r="S88" s="173">
        <v>0</v>
      </c>
      <c r="T88" s="174">
        <f>S88*H88</f>
        <v>0</v>
      </c>
      <c r="AR88" s="23" t="s">
        <v>125</v>
      </c>
      <c r="AT88" s="23" t="s">
        <v>127</v>
      </c>
      <c r="AU88" s="23" t="s">
        <v>88</v>
      </c>
      <c r="AY88" s="23" t="s">
        <v>126</v>
      </c>
      <c r="BE88" s="175">
        <f>IF(N88="základní",J88,0)</f>
        <v>0</v>
      </c>
      <c r="BF88" s="175">
        <f>IF(N88="snížená",J88,0)</f>
        <v>0</v>
      </c>
      <c r="BG88" s="175">
        <f>IF(N88="zákl. přenesená",J88,0)</f>
        <v>0</v>
      </c>
      <c r="BH88" s="175">
        <f>IF(N88="sníž. přenesená",J88,0)</f>
        <v>0</v>
      </c>
      <c r="BI88" s="175">
        <f>IF(N88="nulová",J88,0)</f>
        <v>0</v>
      </c>
      <c r="BJ88" s="23" t="s">
        <v>26</v>
      </c>
      <c r="BK88" s="175">
        <f>ROUND(I88*H88,2)</f>
        <v>0</v>
      </c>
      <c r="BL88" s="23" t="s">
        <v>125</v>
      </c>
      <c r="BM88" s="23" t="s">
        <v>187</v>
      </c>
    </row>
    <row r="89" spans="2:65" s="1" customFormat="1" ht="27">
      <c r="B89" s="40"/>
      <c r="D89" s="176" t="s">
        <v>132</v>
      </c>
      <c r="F89" s="177" t="s">
        <v>188</v>
      </c>
      <c r="I89" s="178"/>
      <c r="L89" s="40"/>
      <c r="M89" s="179"/>
      <c r="N89" s="41"/>
      <c r="O89" s="41"/>
      <c r="P89" s="41"/>
      <c r="Q89" s="41"/>
      <c r="R89" s="41"/>
      <c r="S89" s="41"/>
      <c r="T89" s="69"/>
      <c r="AT89" s="23" t="s">
        <v>132</v>
      </c>
      <c r="AU89" s="23" t="s">
        <v>88</v>
      </c>
    </row>
    <row r="90" spans="2:65" s="10" customFormat="1" ht="13.5">
      <c r="B90" s="180"/>
      <c r="D90" s="176" t="s">
        <v>134</v>
      </c>
      <c r="E90" s="181" t="s">
        <v>5</v>
      </c>
      <c r="F90" s="182" t="s">
        <v>189</v>
      </c>
      <c r="H90" s="183">
        <v>4</v>
      </c>
      <c r="I90" s="184"/>
      <c r="L90" s="180"/>
      <c r="M90" s="185"/>
      <c r="N90" s="186"/>
      <c r="O90" s="186"/>
      <c r="P90" s="186"/>
      <c r="Q90" s="186"/>
      <c r="R90" s="186"/>
      <c r="S90" s="186"/>
      <c r="T90" s="187"/>
      <c r="AT90" s="181" t="s">
        <v>134</v>
      </c>
      <c r="AU90" s="181" t="s">
        <v>88</v>
      </c>
      <c r="AV90" s="10" t="s">
        <v>88</v>
      </c>
      <c r="AW90" s="10" t="s">
        <v>135</v>
      </c>
      <c r="AX90" s="10" t="s">
        <v>79</v>
      </c>
      <c r="AY90" s="181" t="s">
        <v>126</v>
      </c>
    </row>
    <row r="91" spans="2:65" s="11" customFormat="1" ht="13.5">
      <c r="B91" s="188"/>
      <c r="D91" s="176" t="s">
        <v>134</v>
      </c>
      <c r="E91" s="189" t="s">
        <v>5</v>
      </c>
      <c r="F91" s="190" t="s">
        <v>136</v>
      </c>
      <c r="H91" s="191">
        <v>4</v>
      </c>
      <c r="I91" s="192"/>
      <c r="L91" s="188"/>
      <c r="M91" s="193"/>
      <c r="N91" s="194"/>
      <c r="O91" s="194"/>
      <c r="P91" s="194"/>
      <c r="Q91" s="194"/>
      <c r="R91" s="194"/>
      <c r="S91" s="194"/>
      <c r="T91" s="195"/>
      <c r="AT91" s="189" t="s">
        <v>134</v>
      </c>
      <c r="AU91" s="189" t="s">
        <v>88</v>
      </c>
      <c r="AV91" s="11" t="s">
        <v>125</v>
      </c>
      <c r="AW91" s="11" t="s">
        <v>135</v>
      </c>
      <c r="AX91" s="11" t="s">
        <v>26</v>
      </c>
      <c r="AY91" s="189" t="s">
        <v>126</v>
      </c>
    </row>
    <row r="92" spans="2:65" s="1" customFormat="1" ht="25.5" customHeight="1">
      <c r="B92" s="163"/>
      <c r="C92" s="164" t="s">
        <v>88</v>
      </c>
      <c r="D92" s="164" t="s">
        <v>127</v>
      </c>
      <c r="E92" s="165" t="s">
        <v>190</v>
      </c>
      <c r="F92" s="166" t="s">
        <v>191</v>
      </c>
      <c r="G92" s="167" t="s">
        <v>186</v>
      </c>
      <c r="H92" s="168">
        <v>194.65</v>
      </c>
      <c r="I92" s="169"/>
      <c r="J92" s="170">
        <f>ROUND(I92*H92,2)</f>
        <v>0</v>
      </c>
      <c r="K92" s="166" t="s">
        <v>192</v>
      </c>
      <c r="L92" s="40"/>
      <c r="M92" s="171" t="s">
        <v>5</v>
      </c>
      <c r="N92" s="172" t="s">
        <v>50</v>
      </c>
      <c r="O92" s="41"/>
      <c r="P92" s="173">
        <f>O92*H92</f>
        <v>0</v>
      </c>
      <c r="Q92" s="173">
        <v>0</v>
      </c>
      <c r="R92" s="173">
        <f>Q92*H92</f>
        <v>0</v>
      </c>
      <c r="S92" s="173">
        <v>0</v>
      </c>
      <c r="T92" s="174">
        <f>S92*H92</f>
        <v>0</v>
      </c>
      <c r="AR92" s="23" t="s">
        <v>125</v>
      </c>
      <c r="AT92" s="23" t="s">
        <v>127</v>
      </c>
      <c r="AU92" s="23" t="s">
        <v>88</v>
      </c>
      <c r="AY92" s="23" t="s">
        <v>126</v>
      </c>
      <c r="BE92" s="175">
        <f>IF(N92="základní",J92,0)</f>
        <v>0</v>
      </c>
      <c r="BF92" s="175">
        <f>IF(N92="snížená",J92,0)</f>
        <v>0</v>
      </c>
      <c r="BG92" s="175">
        <f>IF(N92="zákl. přenesená",J92,0)</f>
        <v>0</v>
      </c>
      <c r="BH92" s="175">
        <f>IF(N92="sníž. přenesená",J92,0)</f>
        <v>0</v>
      </c>
      <c r="BI92" s="175">
        <f>IF(N92="nulová",J92,0)</f>
        <v>0</v>
      </c>
      <c r="BJ92" s="23" t="s">
        <v>26</v>
      </c>
      <c r="BK92" s="175">
        <f>ROUND(I92*H92,2)</f>
        <v>0</v>
      </c>
      <c r="BL92" s="23" t="s">
        <v>125</v>
      </c>
      <c r="BM92" s="23" t="s">
        <v>193</v>
      </c>
    </row>
    <row r="93" spans="2:65" s="1" customFormat="1" ht="13.5">
      <c r="B93" s="40"/>
      <c r="D93" s="176" t="s">
        <v>132</v>
      </c>
      <c r="F93" s="177" t="s">
        <v>194</v>
      </c>
      <c r="I93" s="178"/>
      <c r="L93" s="40"/>
      <c r="M93" s="179"/>
      <c r="N93" s="41"/>
      <c r="O93" s="41"/>
      <c r="P93" s="41"/>
      <c r="Q93" s="41"/>
      <c r="R93" s="41"/>
      <c r="S93" s="41"/>
      <c r="T93" s="69"/>
      <c r="AT93" s="23" t="s">
        <v>132</v>
      </c>
      <c r="AU93" s="23" t="s">
        <v>88</v>
      </c>
    </row>
    <row r="94" spans="2:65" s="10" customFormat="1" ht="13.5">
      <c r="B94" s="180"/>
      <c r="D94" s="176" t="s">
        <v>134</v>
      </c>
      <c r="E94" s="181" t="s">
        <v>5</v>
      </c>
      <c r="F94" s="182" t="s">
        <v>195</v>
      </c>
      <c r="H94" s="183">
        <v>135.65</v>
      </c>
      <c r="I94" s="184"/>
      <c r="L94" s="180"/>
      <c r="M94" s="185"/>
      <c r="N94" s="186"/>
      <c r="O94" s="186"/>
      <c r="P94" s="186"/>
      <c r="Q94" s="186"/>
      <c r="R94" s="186"/>
      <c r="S94" s="186"/>
      <c r="T94" s="187"/>
      <c r="AT94" s="181" t="s">
        <v>134</v>
      </c>
      <c r="AU94" s="181" t="s">
        <v>88</v>
      </c>
      <c r="AV94" s="10" t="s">
        <v>88</v>
      </c>
      <c r="AW94" s="10" t="s">
        <v>135</v>
      </c>
      <c r="AX94" s="10" t="s">
        <v>79</v>
      </c>
      <c r="AY94" s="181" t="s">
        <v>126</v>
      </c>
    </row>
    <row r="95" spans="2:65" s="10" customFormat="1" ht="13.5">
      <c r="B95" s="180"/>
      <c r="D95" s="176" t="s">
        <v>134</v>
      </c>
      <c r="E95" s="181" t="s">
        <v>5</v>
      </c>
      <c r="F95" s="182" t="s">
        <v>196</v>
      </c>
      <c r="H95" s="183">
        <v>59</v>
      </c>
      <c r="I95" s="184"/>
      <c r="L95" s="180"/>
      <c r="M95" s="185"/>
      <c r="N95" s="186"/>
      <c r="O95" s="186"/>
      <c r="P95" s="186"/>
      <c r="Q95" s="186"/>
      <c r="R95" s="186"/>
      <c r="S95" s="186"/>
      <c r="T95" s="187"/>
      <c r="AT95" s="181" t="s">
        <v>134</v>
      </c>
      <c r="AU95" s="181" t="s">
        <v>88</v>
      </c>
      <c r="AV95" s="10" t="s">
        <v>88</v>
      </c>
      <c r="AW95" s="10" t="s">
        <v>135</v>
      </c>
      <c r="AX95" s="10" t="s">
        <v>79</v>
      </c>
      <c r="AY95" s="181" t="s">
        <v>126</v>
      </c>
    </row>
    <row r="96" spans="2:65" s="11" customFormat="1" ht="13.5">
      <c r="B96" s="188"/>
      <c r="D96" s="176" t="s">
        <v>134</v>
      </c>
      <c r="E96" s="189" t="s">
        <v>5</v>
      </c>
      <c r="F96" s="190" t="s">
        <v>136</v>
      </c>
      <c r="H96" s="191">
        <v>194.65</v>
      </c>
      <c r="I96" s="192"/>
      <c r="L96" s="188"/>
      <c r="M96" s="193"/>
      <c r="N96" s="194"/>
      <c r="O96" s="194"/>
      <c r="P96" s="194"/>
      <c r="Q96" s="194"/>
      <c r="R96" s="194"/>
      <c r="S96" s="194"/>
      <c r="T96" s="195"/>
      <c r="AT96" s="189" t="s">
        <v>134</v>
      </c>
      <c r="AU96" s="189" t="s">
        <v>88</v>
      </c>
      <c r="AV96" s="11" t="s">
        <v>125</v>
      </c>
      <c r="AW96" s="11" t="s">
        <v>135</v>
      </c>
      <c r="AX96" s="11" t="s">
        <v>26</v>
      </c>
      <c r="AY96" s="189" t="s">
        <v>126</v>
      </c>
    </row>
    <row r="97" spans="2:65" s="1" customFormat="1" ht="16.5" customHeight="1">
      <c r="B97" s="163"/>
      <c r="C97" s="164" t="s">
        <v>143</v>
      </c>
      <c r="D97" s="164" t="s">
        <v>127</v>
      </c>
      <c r="E97" s="165" t="s">
        <v>197</v>
      </c>
      <c r="F97" s="166" t="s">
        <v>198</v>
      </c>
      <c r="G97" s="167" t="s">
        <v>199</v>
      </c>
      <c r="H97" s="168">
        <v>1</v>
      </c>
      <c r="I97" s="169"/>
      <c r="J97" s="170">
        <f>ROUND(I97*H97,2)</f>
        <v>0</v>
      </c>
      <c r="K97" s="166" t="s">
        <v>192</v>
      </c>
      <c r="L97" s="40"/>
      <c r="M97" s="171" t="s">
        <v>5</v>
      </c>
      <c r="N97" s="172" t="s">
        <v>50</v>
      </c>
      <c r="O97" s="41"/>
      <c r="P97" s="173">
        <f>O97*H97</f>
        <v>0</v>
      </c>
      <c r="Q97" s="173">
        <v>0</v>
      </c>
      <c r="R97" s="173">
        <f>Q97*H97</f>
        <v>0</v>
      </c>
      <c r="S97" s="173">
        <v>0</v>
      </c>
      <c r="T97" s="174">
        <f>S97*H97</f>
        <v>0</v>
      </c>
      <c r="AR97" s="23" t="s">
        <v>125</v>
      </c>
      <c r="AT97" s="23" t="s">
        <v>127</v>
      </c>
      <c r="AU97" s="23" t="s">
        <v>88</v>
      </c>
      <c r="AY97" s="23" t="s">
        <v>126</v>
      </c>
      <c r="BE97" s="175">
        <f>IF(N97="základní",J97,0)</f>
        <v>0</v>
      </c>
      <c r="BF97" s="175">
        <f>IF(N97="snížená",J97,0)</f>
        <v>0</v>
      </c>
      <c r="BG97" s="175">
        <f>IF(N97="zákl. přenesená",J97,0)</f>
        <v>0</v>
      </c>
      <c r="BH97" s="175">
        <f>IF(N97="sníž. přenesená",J97,0)</f>
        <v>0</v>
      </c>
      <c r="BI97" s="175">
        <f>IF(N97="nulová",J97,0)</f>
        <v>0</v>
      </c>
      <c r="BJ97" s="23" t="s">
        <v>26</v>
      </c>
      <c r="BK97" s="175">
        <f>ROUND(I97*H97,2)</f>
        <v>0</v>
      </c>
      <c r="BL97" s="23" t="s">
        <v>125</v>
      </c>
      <c r="BM97" s="23" t="s">
        <v>200</v>
      </c>
    </row>
    <row r="98" spans="2:65" s="1" customFormat="1" ht="27">
      <c r="B98" s="40"/>
      <c r="D98" s="176" t="s">
        <v>132</v>
      </c>
      <c r="F98" s="177" t="s">
        <v>201</v>
      </c>
      <c r="I98" s="178"/>
      <c r="L98" s="40"/>
      <c r="M98" s="179"/>
      <c r="N98" s="41"/>
      <c r="O98" s="41"/>
      <c r="P98" s="41"/>
      <c r="Q98" s="41"/>
      <c r="R98" s="41"/>
      <c r="S98" s="41"/>
      <c r="T98" s="69"/>
      <c r="AT98" s="23" t="s">
        <v>132</v>
      </c>
      <c r="AU98" s="23" t="s">
        <v>88</v>
      </c>
    </row>
    <row r="99" spans="2:65" s="10" customFormat="1" ht="13.5">
      <c r="B99" s="180"/>
      <c r="D99" s="176" t="s">
        <v>134</v>
      </c>
      <c r="E99" s="181" t="s">
        <v>5</v>
      </c>
      <c r="F99" s="182" t="s">
        <v>202</v>
      </c>
      <c r="H99" s="183">
        <v>1</v>
      </c>
      <c r="I99" s="184"/>
      <c r="L99" s="180"/>
      <c r="M99" s="185"/>
      <c r="N99" s="186"/>
      <c r="O99" s="186"/>
      <c r="P99" s="186"/>
      <c r="Q99" s="186"/>
      <c r="R99" s="186"/>
      <c r="S99" s="186"/>
      <c r="T99" s="187"/>
      <c r="AT99" s="181" t="s">
        <v>134</v>
      </c>
      <c r="AU99" s="181" t="s">
        <v>88</v>
      </c>
      <c r="AV99" s="10" t="s">
        <v>88</v>
      </c>
      <c r="AW99" s="10" t="s">
        <v>135</v>
      </c>
      <c r="AX99" s="10" t="s">
        <v>79</v>
      </c>
      <c r="AY99" s="181" t="s">
        <v>126</v>
      </c>
    </row>
    <row r="100" spans="2:65" s="11" customFormat="1" ht="13.5">
      <c r="B100" s="188"/>
      <c r="D100" s="176" t="s">
        <v>134</v>
      </c>
      <c r="E100" s="189" t="s">
        <v>5</v>
      </c>
      <c r="F100" s="190" t="s">
        <v>136</v>
      </c>
      <c r="H100" s="191">
        <v>1</v>
      </c>
      <c r="I100" s="192"/>
      <c r="L100" s="188"/>
      <c r="M100" s="193"/>
      <c r="N100" s="194"/>
      <c r="O100" s="194"/>
      <c r="P100" s="194"/>
      <c r="Q100" s="194"/>
      <c r="R100" s="194"/>
      <c r="S100" s="194"/>
      <c r="T100" s="195"/>
      <c r="AT100" s="189" t="s">
        <v>134</v>
      </c>
      <c r="AU100" s="189" t="s">
        <v>88</v>
      </c>
      <c r="AV100" s="11" t="s">
        <v>125</v>
      </c>
      <c r="AW100" s="11" t="s">
        <v>135</v>
      </c>
      <c r="AX100" s="11" t="s">
        <v>26</v>
      </c>
      <c r="AY100" s="189" t="s">
        <v>126</v>
      </c>
    </row>
    <row r="101" spans="2:65" s="1" customFormat="1" ht="25.5" customHeight="1">
      <c r="B101" s="163"/>
      <c r="C101" s="164" t="s">
        <v>125</v>
      </c>
      <c r="D101" s="164" t="s">
        <v>127</v>
      </c>
      <c r="E101" s="165" t="s">
        <v>203</v>
      </c>
      <c r="F101" s="166" t="s">
        <v>204</v>
      </c>
      <c r="G101" s="167" t="s">
        <v>199</v>
      </c>
      <c r="H101" s="168">
        <v>1</v>
      </c>
      <c r="I101" s="169"/>
      <c r="J101" s="170">
        <f>ROUND(I101*H101,2)</f>
        <v>0</v>
      </c>
      <c r="K101" s="166" t="s">
        <v>192</v>
      </c>
      <c r="L101" s="40"/>
      <c r="M101" s="171" t="s">
        <v>5</v>
      </c>
      <c r="N101" s="172" t="s">
        <v>50</v>
      </c>
      <c r="O101" s="41"/>
      <c r="P101" s="173">
        <f>O101*H101</f>
        <v>0</v>
      </c>
      <c r="Q101" s="173">
        <v>0</v>
      </c>
      <c r="R101" s="173">
        <f>Q101*H101</f>
        <v>0</v>
      </c>
      <c r="S101" s="173">
        <v>0</v>
      </c>
      <c r="T101" s="174">
        <f>S101*H101</f>
        <v>0</v>
      </c>
      <c r="AR101" s="23" t="s">
        <v>125</v>
      </c>
      <c r="AT101" s="23" t="s">
        <v>127</v>
      </c>
      <c r="AU101" s="23" t="s">
        <v>88</v>
      </c>
      <c r="AY101" s="23" t="s">
        <v>126</v>
      </c>
      <c r="BE101" s="175">
        <f>IF(N101="základní",J101,0)</f>
        <v>0</v>
      </c>
      <c r="BF101" s="175">
        <f>IF(N101="snížená",J101,0)</f>
        <v>0</v>
      </c>
      <c r="BG101" s="175">
        <f>IF(N101="zákl. přenesená",J101,0)</f>
        <v>0</v>
      </c>
      <c r="BH101" s="175">
        <f>IF(N101="sníž. přenesená",J101,0)</f>
        <v>0</v>
      </c>
      <c r="BI101" s="175">
        <f>IF(N101="nulová",J101,0)</f>
        <v>0</v>
      </c>
      <c r="BJ101" s="23" t="s">
        <v>26</v>
      </c>
      <c r="BK101" s="175">
        <f>ROUND(I101*H101,2)</f>
        <v>0</v>
      </c>
      <c r="BL101" s="23" t="s">
        <v>125</v>
      </c>
      <c r="BM101" s="23" t="s">
        <v>205</v>
      </c>
    </row>
    <row r="102" spans="2:65" s="1" customFormat="1" ht="27">
      <c r="B102" s="40"/>
      <c r="D102" s="176" t="s">
        <v>132</v>
      </c>
      <c r="F102" s="177" t="s">
        <v>206</v>
      </c>
      <c r="I102" s="178"/>
      <c r="L102" s="40"/>
      <c r="M102" s="179"/>
      <c r="N102" s="41"/>
      <c r="O102" s="41"/>
      <c r="P102" s="41"/>
      <c r="Q102" s="41"/>
      <c r="R102" s="41"/>
      <c r="S102" s="41"/>
      <c r="T102" s="69"/>
      <c r="AT102" s="23" t="s">
        <v>132</v>
      </c>
      <c r="AU102" s="23" t="s">
        <v>88</v>
      </c>
    </row>
    <row r="103" spans="2:65" s="10" customFormat="1" ht="13.5">
      <c r="B103" s="180"/>
      <c r="D103" s="176" t="s">
        <v>134</v>
      </c>
      <c r="E103" s="181" t="s">
        <v>5</v>
      </c>
      <c r="F103" s="182" t="s">
        <v>207</v>
      </c>
      <c r="H103" s="183">
        <v>1</v>
      </c>
      <c r="I103" s="184"/>
      <c r="L103" s="180"/>
      <c r="M103" s="185"/>
      <c r="N103" s="186"/>
      <c r="O103" s="186"/>
      <c r="P103" s="186"/>
      <c r="Q103" s="186"/>
      <c r="R103" s="186"/>
      <c r="S103" s="186"/>
      <c r="T103" s="187"/>
      <c r="AT103" s="181" t="s">
        <v>134</v>
      </c>
      <c r="AU103" s="181" t="s">
        <v>88</v>
      </c>
      <c r="AV103" s="10" t="s">
        <v>88</v>
      </c>
      <c r="AW103" s="10" t="s">
        <v>135</v>
      </c>
      <c r="AX103" s="10" t="s">
        <v>79</v>
      </c>
      <c r="AY103" s="181" t="s">
        <v>126</v>
      </c>
    </row>
    <row r="104" spans="2:65" s="11" customFormat="1" ht="13.5">
      <c r="B104" s="188"/>
      <c r="D104" s="176" t="s">
        <v>134</v>
      </c>
      <c r="E104" s="189" t="s">
        <v>5</v>
      </c>
      <c r="F104" s="190" t="s">
        <v>136</v>
      </c>
      <c r="H104" s="191">
        <v>1</v>
      </c>
      <c r="I104" s="192"/>
      <c r="L104" s="188"/>
      <c r="M104" s="193"/>
      <c r="N104" s="194"/>
      <c r="O104" s="194"/>
      <c r="P104" s="194"/>
      <c r="Q104" s="194"/>
      <c r="R104" s="194"/>
      <c r="S104" s="194"/>
      <c r="T104" s="195"/>
      <c r="AT104" s="189" t="s">
        <v>134</v>
      </c>
      <c r="AU104" s="189" t="s">
        <v>88</v>
      </c>
      <c r="AV104" s="11" t="s">
        <v>125</v>
      </c>
      <c r="AW104" s="11" t="s">
        <v>135</v>
      </c>
      <c r="AX104" s="11" t="s">
        <v>26</v>
      </c>
      <c r="AY104" s="189" t="s">
        <v>126</v>
      </c>
    </row>
    <row r="105" spans="2:65" s="1" customFormat="1" ht="25.5" customHeight="1">
      <c r="B105" s="163"/>
      <c r="C105" s="164" t="s">
        <v>152</v>
      </c>
      <c r="D105" s="164" t="s">
        <v>127</v>
      </c>
      <c r="E105" s="165" t="s">
        <v>208</v>
      </c>
      <c r="F105" s="166" t="s">
        <v>209</v>
      </c>
      <c r="G105" s="167" t="s">
        <v>186</v>
      </c>
      <c r="H105" s="168">
        <v>27.2</v>
      </c>
      <c r="I105" s="169"/>
      <c r="J105" s="170">
        <f>ROUND(I105*H105,2)</f>
        <v>0</v>
      </c>
      <c r="K105" s="166" t="s">
        <v>5</v>
      </c>
      <c r="L105" s="40"/>
      <c r="M105" s="171" t="s">
        <v>5</v>
      </c>
      <c r="N105" s="172" t="s">
        <v>50</v>
      </c>
      <c r="O105" s="41"/>
      <c r="P105" s="173">
        <f>O105*H105</f>
        <v>0</v>
      </c>
      <c r="Q105" s="173">
        <v>0</v>
      </c>
      <c r="R105" s="173">
        <f>Q105*H105</f>
        <v>0</v>
      </c>
      <c r="S105" s="173">
        <v>0.255</v>
      </c>
      <c r="T105" s="174">
        <f>S105*H105</f>
        <v>6.9359999999999999</v>
      </c>
      <c r="AR105" s="23" t="s">
        <v>125</v>
      </c>
      <c r="AT105" s="23" t="s">
        <v>127</v>
      </c>
      <c r="AU105" s="23" t="s">
        <v>88</v>
      </c>
      <c r="AY105" s="23" t="s">
        <v>126</v>
      </c>
      <c r="BE105" s="175">
        <f>IF(N105="základní",J105,0)</f>
        <v>0</v>
      </c>
      <c r="BF105" s="175">
        <f>IF(N105="snížená",J105,0)</f>
        <v>0</v>
      </c>
      <c r="BG105" s="175">
        <f>IF(N105="zákl. přenesená",J105,0)</f>
        <v>0</v>
      </c>
      <c r="BH105" s="175">
        <f>IF(N105="sníž. přenesená",J105,0)</f>
        <v>0</v>
      </c>
      <c r="BI105" s="175">
        <f>IF(N105="nulová",J105,0)</f>
        <v>0</v>
      </c>
      <c r="BJ105" s="23" t="s">
        <v>26</v>
      </c>
      <c r="BK105" s="175">
        <f>ROUND(I105*H105,2)</f>
        <v>0</v>
      </c>
      <c r="BL105" s="23" t="s">
        <v>125</v>
      </c>
      <c r="BM105" s="23" t="s">
        <v>210</v>
      </c>
    </row>
    <row r="106" spans="2:65" s="1" customFormat="1" ht="54">
      <c r="B106" s="40"/>
      <c r="D106" s="176" t="s">
        <v>132</v>
      </c>
      <c r="F106" s="177" t="s">
        <v>211</v>
      </c>
      <c r="I106" s="178"/>
      <c r="L106" s="40"/>
      <c r="M106" s="179"/>
      <c r="N106" s="41"/>
      <c r="O106" s="41"/>
      <c r="P106" s="41"/>
      <c r="Q106" s="41"/>
      <c r="R106" s="41"/>
      <c r="S106" s="41"/>
      <c r="T106" s="69"/>
      <c r="AT106" s="23" t="s">
        <v>132</v>
      </c>
      <c r="AU106" s="23" t="s">
        <v>88</v>
      </c>
    </row>
    <row r="107" spans="2:65" s="13" customFormat="1" ht="13.5">
      <c r="B107" s="208"/>
      <c r="D107" s="176" t="s">
        <v>134</v>
      </c>
      <c r="E107" s="209" t="s">
        <v>5</v>
      </c>
      <c r="F107" s="210" t="s">
        <v>212</v>
      </c>
      <c r="H107" s="209" t="s">
        <v>5</v>
      </c>
      <c r="I107" s="211"/>
      <c r="L107" s="208"/>
      <c r="M107" s="212"/>
      <c r="N107" s="213"/>
      <c r="O107" s="213"/>
      <c r="P107" s="213"/>
      <c r="Q107" s="213"/>
      <c r="R107" s="213"/>
      <c r="S107" s="213"/>
      <c r="T107" s="214"/>
      <c r="AT107" s="209" t="s">
        <v>134</v>
      </c>
      <c r="AU107" s="209" t="s">
        <v>88</v>
      </c>
      <c r="AV107" s="13" t="s">
        <v>26</v>
      </c>
      <c r="AW107" s="13" t="s">
        <v>135</v>
      </c>
      <c r="AX107" s="13" t="s">
        <v>79</v>
      </c>
      <c r="AY107" s="209" t="s">
        <v>126</v>
      </c>
    </row>
    <row r="108" spans="2:65" s="10" customFormat="1" ht="13.5">
      <c r="B108" s="180"/>
      <c r="D108" s="176" t="s">
        <v>134</v>
      </c>
      <c r="E108" s="181" t="s">
        <v>5</v>
      </c>
      <c r="F108" s="182" t="s">
        <v>213</v>
      </c>
      <c r="H108" s="183">
        <v>24</v>
      </c>
      <c r="I108" s="184"/>
      <c r="L108" s="180"/>
      <c r="M108" s="185"/>
      <c r="N108" s="186"/>
      <c r="O108" s="186"/>
      <c r="P108" s="186"/>
      <c r="Q108" s="186"/>
      <c r="R108" s="186"/>
      <c r="S108" s="186"/>
      <c r="T108" s="187"/>
      <c r="AT108" s="181" t="s">
        <v>134</v>
      </c>
      <c r="AU108" s="181" t="s">
        <v>88</v>
      </c>
      <c r="AV108" s="10" t="s">
        <v>88</v>
      </c>
      <c r="AW108" s="10" t="s">
        <v>135</v>
      </c>
      <c r="AX108" s="10" t="s">
        <v>79</v>
      </c>
      <c r="AY108" s="181" t="s">
        <v>126</v>
      </c>
    </row>
    <row r="109" spans="2:65" s="10" customFormat="1" ht="13.5">
      <c r="B109" s="180"/>
      <c r="D109" s="176" t="s">
        <v>134</v>
      </c>
      <c r="E109" s="181" t="s">
        <v>5</v>
      </c>
      <c r="F109" s="182" t="s">
        <v>214</v>
      </c>
      <c r="H109" s="183">
        <v>3.2</v>
      </c>
      <c r="I109" s="184"/>
      <c r="L109" s="180"/>
      <c r="M109" s="185"/>
      <c r="N109" s="186"/>
      <c r="O109" s="186"/>
      <c r="P109" s="186"/>
      <c r="Q109" s="186"/>
      <c r="R109" s="186"/>
      <c r="S109" s="186"/>
      <c r="T109" s="187"/>
      <c r="AT109" s="181" t="s">
        <v>134</v>
      </c>
      <c r="AU109" s="181" t="s">
        <v>88</v>
      </c>
      <c r="AV109" s="10" t="s">
        <v>88</v>
      </c>
      <c r="AW109" s="10" t="s">
        <v>135</v>
      </c>
      <c r="AX109" s="10" t="s">
        <v>79</v>
      </c>
      <c r="AY109" s="181" t="s">
        <v>126</v>
      </c>
    </row>
    <row r="110" spans="2:65" s="11" customFormat="1" ht="13.5">
      <c r="B110" s="188"/>
      <c r="D110" s="176" t="s">
        <v>134</v>
      </c>
      <c r="E110" s="189" t="s">
        <v>5</v>
      </c>
      <c r="F110" s="190" t="s">
        <v>136</v>
      </c>
      <c r="H110" s="191">
        <v>27.2</v>
      </c>
      <c r="I110" s="192"/>
      <c r="L110" s="188"/>
      <c r="M110" s="193"/>
      <c r="N110" s="194"/>
      <c r="O110" s="194"/>
      <c r="P110" s="194"/>
      <c r="Q110" s="194"/>
      <c r="R110" s="194"/>
      <c r="S110" s="194"/>
      <c r="T110" s="195"/>
      <c r="AT110" s="189" t="s">
        <v>134</v>
      </c>
      <c r="AU110" s="189" t="s">
        <v>88</v>
      </c>
      <c r="AV110" s="11" t="s">
        <v>125</v>
      </c>
      <c r="AW110" s="11" t="s">
        <v>135</v>
      </c>
      <c r="AX110" s="11" t="s">
        <v>26</v>
      </c>
      <c r="AY110" s="189" t="s">
        <v>126</v>
      </c>
    </row>
    <row r="111" spans="2:65" s="1" customFormat="1" ht="25.5" customHeight="1">
      <c r="B111" s="163"/>
      <c r="C111" s="164" t="s">
        <v>158</v>
      </c>
      <c r="D111" s="164" t="s">
        <v>127</v>
      </c>
      <c r="E111" s="165" t="s">
        <v>215</v>
      </c>
      <c r="F111" s="166" t="s">
        <v>216</v>
      </c>
      <c r="G111" s="167" t="s">
        <v>186</v>
      </c>
      <c r="H111" s="168">
        <v>141.30000000000001</v>
      </c>
      <c r="I111" s="169"/>
      <c r="J111" s="170">
        <f>ROUND(I111*H111,2)</f>
        <v>0</v>
      </c>
      <c r="K111" s="166" t="s">
        <v>192</v>
      </c>
      <c r="L111" s="40"/>
      <c r="M111" s="171" t="s">
        <v>5</v>
      </c>
      <c r="N111" s="172" t="s">
        <v>50</v>
      </c>
      <c r="O111" s="41"/>
      <c r="P111" s="173">
        <f>O111*H111</f>
        <v>0</v>
      </c>
      <c r="Q111" s="173">
        <v>0</v>
      </c>
      <c r="R111" s="173">
        <f>Q111*H111</f>
        <v>0</v>
      </c>
      <c r="S111" s="173">
        <v>0.29499999999999998</v>
      </c>
      <c r="T111" s="174">
        <f>S111*H111</f>
        <v>41.683500000000002</v>
      </c>
      <c r="AR111" s="23" t="s">
        <v>125</v>
      </c>
      <c r="AT111" s="23" t="s">
        <v>127</v>
      </c>
      <c r="AU111" s="23" t="s">
        <v>88</v>
      </c>
      <c r="AY111" s="23" t="s">
        <v>126</v>
      </c>
      <c r="BE111" s="175">
        <f>IF(N111="základní",J111,0)</f>
        <v>0</v>
      </c>
      <c r="BF111" s="175">
        <f>IF(N111="snížená",J111,0)</f>
        <v>0</v>
      </c>
      <c r="BG111" s="175">
        <f>IF(N111="zákl. přenesená",J111,0)</f>
        <v>0</v>
      </c>
      <c r="BH111" s="175">
        <f>IF(N111="sníž. přenesená",J111,0)</f>
        <v>0</v>
      </c>
      <c r="BI111" s="175">
        <f>IF(N111="nulová",J111,0)</f>
        <v>0</v>
      </c>
      <c r="BJ111" s="23" t="s">
        <v>26</v>
      </c>
      <c r="BK111" s="175">
        <f>ROUND(I111*H111,2)</f>
        <v>0</v>
      </c>
      <c r="BL111" s="23" t="s">
        <v>125</v>
      </c>
      <c r="BM111" s="23" t="s">
        <v>217</v>
      </c>
    </row>
    <row r="112" spans="2:65" s="1" customFormat="1" ht="40.5">
      <c r="B112" s="40"/>
      <c r="D112" s="176" t="s">
        <v>132</v>
      </c>
      <c r="F112" s="177" t="s">
        <v>218</v>
      </c>
      <c r="I112" s="178"/>
      <c r="L112" s="40"/>
      <c r="M112" s="179"/>
      <c r="N112" s="41"/>
      <c r="O112" s="41"/>
      <c r="P112" s="41"/>
      <c r="Q112" s="41"/>
      <c r="R112" s="41"/>
      <c r="S112" s="41"/>
      <c r="T112" s="69"/>
      <c r="AT112" s="23" t="s">
        <v>132</v>
      </c>
      <c r="AU112" s="23" t="s">
        <v>88</v>
      </c>
    </row>
    <row r="113" spans="2:65" s="10" customFormat="1" ht="13.5">
      <c r="B113" s="180"/>
      <c r="D113" s="176" t="s">
        <v>134</v>
      </c>
      <c r="E113" s="181" t="s">
        <v>5</v>
      </c>
      <c r="F113" s="182" t="s">
        <v>219</v>
      </c>
      <c r="H113" s="183">
        <v>49.5</v>
      </c>
      <c r="I113" s="184"/>
      <c r="L113" s="180"/>
      <c r="M113" s="185"/>
      <c r="N113" s="186"/>
      <c r="O113" s="186"/>
      <c r="P113" s="186"/>
      <c r="Q113" s="186"/>
      <c r="R113" s="186"/>
      <c r="S113" s="186"/>
      <c r="T113" s="187"/>
      <c r="AT113" s="181" t="s">
        <v>134</v>
      </c>
      <c r="AU113" s="181" t="s">
        <v>88</v>
      </c>
      <c r="AV113" s="10" t="s">
        <v>88</v>
      </c>
      <c r="AW113" s="10" t="s">
        <v>135</v>
      </c>
      <c r="AX113" s="10" t="s">
        <v>79</v>
      </c>
      <c r="AY113" s="181" t="s">
        <v>126</v>
      </c>
    </row>
    <row r="114" spans="2:65" s="10" customFormat="1" ht="13.5">
      <c r="B114" s="180"/>
      <c r="D114" s="176" t="s">
        <v>134</v>
      </c>
      <c r="E114" s="181" t="s">
        <v>5</v>
      </c>
      <c r="F114" s="182" t="s">
        <v>220</v>
      </c>
      <c r="H114" s="183">
        <v>82.1</v>
      </c>
      <c r="I114" s="184"/>
      <c r="L114" s="180"/>
      <c r="M114" s="185"/>
      <c r="N114" s="186"/>
      <c r="O114" s="186"/>
      <c r="P114" s="186"/>
      <c r="Q114" s="186"/>
      <c r="R114" s="186"/>
      <c r="S114" s="186"/>
      <c r="T114" s="187"/>
      <c r="AT114" s="181" t="s">
        <v>134</v>
      </c>
      <c r="AU114" s="181" t="s">
        <v>88</v>
      </c>
      <c r="AV114" s="10" t="s">
        <v>88</v>
      </c>
      <c r="AW114" s="10" t="s">
        <v>135</v>
      </c>
      <c r="AX114" s="10" t="s">
        <v>79</v>
      </c>
      <c r="AY114" s="181" t="s">
        <v>126</v>
      </c>
    </row>
    <row r="115" spans="2:65" s="10" customFormat="1" ht="13.5">
      <c r="B115" s="180"/>
      <c r="D115" s="176" t="s">
        <v>134</v>
      </c>
      <c r="E115" s="181" t="s">
        <v>5</v>
      </c>
      <c r="F115" s="182" t="s">
        <v>221</v>
      </c>
      <c r="H115" s="183">
        <v>9.6999999999999993</v>
      </c>
      <c r="I115" s="184"/>
      <c r="L115" s="180"/>
      <c r="M115" s="185"/>
      <c r="N115" s="186"/>
      <c r="O115" s="186"/>
      <c r="P115" s="186"/>
      <c r="Q115" s="186"/>
      <c r="R115" s="186"/>
      <c r="S115" s="186"/>
      <c r="T115" s="187"/>
      <c r="AT115" s="181" t="s">
        <v>134</v>
      </c>
      <c r="AU115" s="181" t="s">
        <v>88</v>
      </c>
      <c r="AV115" s="10" t="s">
        <v>88</v>
      </c>
      <c r="AW115" s="10" t="s">
        <v>135</v>
      </c>
      <c r="AX115" s="10" t="s">
        <v>79</v>
      </c>
      <c r="AY115" s="181" t="s">
        <v>126</v>
      </c>
    </row>
    <row r="116" spans="2:65" s="11" customFormat="1" ht="13.5">
      <c r="B116" s="188"/>
      <c r="D116" s="176" t="s">
        <v>134</v>
      </c>
      <c r="E116" s="189" t="s">
        <v>5</v>
      </c>
      <c r="F116" s="190" t="s">
        <v>136</v>
      </c>
      <c r="H116" s="191">
        <v>141.30000000000001</v>
      </c>
      <c r="I116" s="192"/>
      <c r="L116" s="188"/>
      <c r="M116" s="193"/>
      <c r="N116" s="194"/>
      <c r="O116" s="194"/>
      <c r="P116" s="194"/>
      <c r="Q116" s="194"/>
      <c r="R116" s="194"/>
      <c r="S116" s="194"/>
      <c r="T116" s="195"/>
      <c r="AT116" s="189" t="s">
        <v>134</v>
      </c>
      <c r="AU116" s="189" t="s">
        <v>88</v>
      </c>
      <c r="AV116" s="11" t="s">
        <v>125</v>
      </c>
      <c r="AW116" s="11" t="s">
        <v>135</v>
      </c>
      <c r="AX116" s="11" t="s">
        <v>26</v>
      </c>
      <c r="AY116" s="189" t="s">
        <v>126</v>
      </c>
    </row>
    <row r="117" spans="2:65" s="1" customFormat="1" ht="25.5" customHeight="1">
      <c r="B117" s="163"/>
      <c r="C117" s="164" t="s">
        <v>165</v>
      </c>
      <c r="D117" s="164" t="s">
        <v>127</v>
      </c>
      <c r="E117" s="165" t="s">
        <v>222</v>
      </c>
      <c r="F117" s="166" t="s">
        <v>223</v>
      </c>
      <c r="G117" s="167" t="s">
        <v>186</v>
      </c>
      <c r="H117" s="168">
        <v>134.5</v>
      </c>
      <c r="I117" s="169"/>
      <c r="J117" s="170">
        <f>ROUND(I117*H117,2)</f>
        <v>0</v>
      </c>
      <c r="K117" s="166" t="s">
        <v>192</v>
      </c>
      <c r="L117" s="40"/>
      <c r="M117" s="171" t="s">
        <v>5</v>
      </c>
      <c r="N117" s="172" t="s">
        <v>50</v>
      </c>
      <c r="O117" s="41"/>
      <c r="P117" s="173">
        <f>O117*H117</f>
        <v>0</v>
      </c>
      <c r="Q117" s="173">
        <v>0</v>
      </c>
      <c r="R117" s="173">
        <f>Q117*H117</f>
        <v>0</v>
      </c>
      <c r="S117" s="173">
        <v>0.44</v>
      </c>
      <c r="T117" s="174">
        <f>S117*H117</f>
        <v>59.18</v>
      </c>
      <c r="AR117" s="23" t="s">
        <v>125</v>
      </c>
      <c r="AT117" s="23" t="s">
        <v>127</v>
      </c>
      <c r="AU117" s="23" t="s">
        <v>88</v>
      </c>
      <c r="AY117" s="23" t="s">
        <v>126</v>
      </c>
      <c r="BE117" s="175">
        <f>IF(N117="základní",J117,0)</f>
        <v>0</v>
      </c>
      <c r="BF117" s="175">
        <f>IF(N117="snížená",J117,0)</f>
        <v>0</v>
      </c>
      <c r="BG117" s="175">
        <f>IF(N117="zákl. přenesená",J117,0)</f>
        <v>0</v>
      </c>
      <c r="BH117" s="175">
        <f>IF(N117="sníž. přenesená",J117,0)</f>
        <v>0</v>
      </c>
      <c r="BI117" s="175">
        <f>IF(N117="nulová",J117,0)</f>
        <v>0</v>
      </c>
      <c r="BJ117" s="23" t="s">
        <v>26</v>
      </c>
      <c r="BK117" s="175">
        <f>ROUND(I117*H117,2)</f>
        <v>0</v>
      </c>
      <c r="BL117" s="23" t="s">
        <v>125</v>
      </c>
      <c r="BM117" s="23" t="s">
        <v>224</v>
      </c>
    </row>
    <row r="118" spans="2:65" s="1" customFormat="1" ht="40.5">
      <c r="B118" s="40"/>
      <c r="D118" s="176" t="s">
        <v>132</v>
      </c>
      <c r="F118" s="177" t="s">
        <v>225</v>
      </c>
      <c r="I118" s="178"/>
      <c r="L118" s="40"/>
      <c r="M118" s="179"/>
      <c r="N118" s="41"/>
      <c r="O118" s="41"/>
      <c r="P118" s="41"/>
      <c r="Q118" s="41"/>
      <c r="R118" s="41"/>
      <c r="S118" s="41"/>
      <c r="T118" s="69"/>
      <c r="AT118" s="23" t="s">
        <v>132</v>
      </c>
      <c r="AU118" s="23" t="s">
        <v>88</v>
      </c>
    </row>
    <row r="119" spans="2:65" s="10" customFormat="1" ht="13.5">
      <c r="B119" s="180"/>
      <c r="D119" s="176" t="s">
        <v>134</v>
      </c>
      <c r="E119" s="181" t="s">
        <v>5</v>
      </c>
      <c r="F119" s="182" t="s">
        <v>219</v>
      </c>
      <c r="H119" s="183">
        <v>49.5</v>
      </c>
      <c r="I119" s="184"/>
      <c r="L119" s="180"/>
      <c r="M119" s="185"/>
      <c r="N119" s="186"/>
      <c r="O119" s="186"/>
      <c r="P119" s="186"/>
      <c r="Q119" s="186"/>
      <c r="R119" s="186"/>
      <c r="S119" s="186"/>
      <c r="T119" s="187"/>
      <c r="AT119" s="181" t="s">
        <v>134</v>
      </c>
      <c r="AU119" s="181" t="s">
        <v>88</v>
      </c>
      <c r="AV119" s="10" t="s">
        <v>88</v>
      </c>
      <c r="AW119" s="10" t="s">
        <v>135</v>
      </c>
      <c r="AX119" s="10" t="s">
        <v>79</v>
      </c>
      <c r="AY119" s="181" t="s">
        <v>126</v>
      </c>
    </row>
    <row r="120" spans="2:65" s="10" customFormat="1" ht="13.5">
      <c r="B120" s="180"/>
      <c r="D120" s="176" t="s">
        <v>134</v>
      </c>
      <c r="E120" s="181" t="s">
        <v>5</v>
      </c>
      <c r="F120" s="182" t="s">
        <v>226</v>
      </c>
      <c r="H120" s="183">
        <v>75.3</v>
      </c>
      <c r="I120" s="184"/>
      <c r="L120" s="180"/>
      <c r="M120" s="185"/>
      <c r="N120" s="186"/>
      <c r="O120" s="186"/>
      <c r="P120" s="186"/>
      <c r="Q120" s="186"/>
      <c r="R120" s="186"/>
      <c r="S120" s="186"/>
      <c r="T120" s="187"/>
      <c r="AT120" s="181" t="s">
        <v>134</v>
      </c>
      <c r="AU120" s="181" t="s">
        <v>88</v>
      </c>
      <c r="AV120" s="10" t="s">
        <v>88</v>
      </c>
      <c r="AW120" s="10" t="s">
        <v>135</v>
      </c>
      <c r="AX120" s="10" t="s">
        <v>79</v>
      </c>
      <c r="AY120" s="181" t="s">
        <v>126</v>
      </c>
    </row>
    <row r="121" spans="2:65" s="10" customFormat="1" ht="13.5">
      <c r="B121" s="180"/>
      <c r="D121" s="176" t="s">
        <v>134</v>
      </c>
      <c r="E121" s="181" t="s">
        <v>5</v>
      </c>
      <c r="F121" s="182" t="s">
        <v>221</v>
      </c>
      <c r="H121" s="183">
        <v>9.6999999999999993</v>
      </c>
      <c r="I121" s="184"/>
      <c r="L121" s="180"/>
      <c r="M121" s="185"/>
      <c r="N121" s="186"/>
      <c r="O121" s="186"/>
      <c r="P121" s="186"/>
      <c r="Q121" s="186"/>
      <c r="R121" s="186"/>
      <c r="S121" s="186"/>
      <c r="T121" s="187"/>
      <c r="AT121" s="181" t="s">
        <v>134</v>
      </c>
      <c r="AU121" s="181" t="s">
        <v>88</v>
      </c>
      <c r="AV121" s="10" t="s">
        <v>88</v>
      </c>
      <c r="AW121" s="10" t="s">
        <v>135</v>
      </c>
      <c r="AX121" s="10" t="s">
        <v>79</v>
      </c>
      <c r="AY121" s="181" t="s">
        <v>126</v>
      </c>
    </row>
    <row r="122" spans="2:65" s="11" customFormat="1" ht="13.5">
      <c r="B122" s="188"/>
      <c r="D122" s="176" t="s">
        <v>134</v>
      </c>
      <c r="E122" s="189" t="s">
        <v>5</v>
      </c>
      <c r="F122" s="190" t="s">
        <v>136</v>
      </c>
      <c r="H122" s="191">
        <v>134.5</v>
      </c>
      <c r="I122" s="192"/>
      <c r="L122" s="188"/>
      <c r="M122" s="193"/>
      <c r="N122" s="194"/>
      <c r="O122" s="194"/>
      <c r="P122" s="194"/>
      <c r="Q122" s="194"/>
      <c r="R122" s="194"/>
      <c r="S122" s="194"/>
      <c r="T122" s="195"/>
      <c r="AT122" s="189" t="s">
        <v>134</v>
      </c>
      <c r="AU122" s="189" t="s">
        <v>88</v>
      </c>
      <c r="AV122" s="11" t="s">
        <v>125</v>
      </c>
      <c r="AW122" s="11" t="s">
        <v>135</v>
      </c>
      <c r="AX122" s="11" t="s">
        <v>26</v>
      </c>
      <c r="AY122" s="189" t="s">
        <v>126</v>
      </c>
    </row>
    <row r="123" spans="2:65" s="1" customFormat="1" ht="25.5" customHeight="1">
      <c r="B123" s="163"/>
      <c r="C123" s="164" t="s">
        <v>227</v>
      </c>
      <c r="D123" s="164" t="s">
        <v>127</v>
      </c>
      <c r="E123" s="165" t="s">
        <v>228</v>
      </c>
      <c r="F123" s="166" t="s">
        <v>229</v>
      </c>
      <c r="G123" s="167" t="s">
        <v>186</v>
      </c>
      <c r="H123" s="168">
        <v>134.5</v>
      </c>
      <c r="I123" s="169"/>
      <c r="J123" s="170">
        <f>ROUND(I123*H123,2)</f>
        <v>0</v>
      </c>
      <c r="K123" s="166" t="s">
        <v>192</v>
      </c>
      <c r="L123" s="40"/>
      <c r="M123" s="171" t="s">
        <v>5</v>
      </c>
      <c r="N123" s="172" t="s">
        <v>50</v>
      </c>
      <c r="O123" s="41"/>
      <c r="P123" s="173">
        <f>O123*H123</f>
        <v>0</v>
      </c>
      <c r="Q123" s="173">
        <v>0</v>
      </c>
      <c r="R123" s="173">
        <f>Q123*H123</f>
        <v>0</v>
      </c>
      <c r="S123" s="173">
        <v>0.32500000000000001</v>
      </c>
      <c r="T123" s="174">
        <f>S123*H123</f>
        <v>43.712499999999999</v>
      </c>
      <c r="AR123" s="23" t="s">
        <v>125</v>
      </c>
      <c r="AT123" s="23" t="s">
        <v>127</v>
      </c>
      <c r="AU123" s="23" t="s">
        <v>88</v>
      </c>
      <c r="AY123" s="23" t="s">
        <v>126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23" t="s">
        <v>26</v>
      </c>
      <c r="BK123" s="175">
        <f>ROUND(I123*H123,2)</f>
        <v>0</v>
      </c>
      <c r="BL123" s="23" t="s">
        <v>125</v>
      </c>
      <c r="BM123" s="23" t="s">
        <v>230</v>
      </c>
    </row>
    <row r="124" spans="2:65" s="1" customFormat="1" ht="40.5">
      <c r="B124" s="40"/>
      <c r="D124" s="176" t="s">
        <v>132</v>
      </c>
      <c r="F124" s="177" t="s">
        <v>231</v>
      </c>
      <c r="I124" s="178"/>
      <c r="L124" s="40"/>
      <c r="M124" s="179"/>
      <c r="N124" s="41"/>
      <c r="O124" s="41"/>
      <c r="P124" s="41"/>
      <c r="Q124" s="41"/>
      <c r="R124" s="41"/>
      <c r="S124" s="41"/>
      <c r="T124" s="69"/>
      <c r="AT124" s="23" t="s">
        <v>132</v>
      </c>
      <c r="AU124" s="23" t="s">
        <v>88</v>
      </c>
    </row>
    <row r="125" spans="2:65" s="10" customFormat="1" ht="27">
      <c r="B125" s="180"/>
      <c r="D125" s="176" t="s">
        <v>134</v>
      </c>
      <c r="E125" s="181" t="s">
        <v>5</v>
      </c>
      <c r="F125" s="182" t="s">
        <v>232</v>
      </c>
      <c r="H125" s="183">
        <v>134.5</v>
      </c>
      <c r="I125" s="184"/>
      <c r="L125" s="180"/>
      <c r="M125" s="185"/>
      <c r="N125" s="186"/>
      <c r="O125" s="186"/>
      <c r="P125" s="186"/>
      <c r="Q125" s="186"/>
      <c r="R125" s="186"/>
      <c r="S125" s="186"/>
      <c r="T125" s="187"/>
      <c r="AT125" s="181" t="s">
        <v>134</v>
      </c>
      <c r="AU125" s="181" t="s">
        <v>88</v>
      </c>
      <c r="AV125" s="10" t="s">
        <v>88</v>
      </c>
      <c r="AW125" s="10" t="s">
        <v>135</v>
      </c>
      <c r="AX125" s="10" t="s">
        <v>79</v>
      </c>
      <c r="AY125" s="181" t="s">
        <v>126</v>
      </c>
    </row>
    <row r="126" spans="2:65" s="11" customFormat="1" ht="13.5">
      <c r="B126" s="188"/>
      <c r="D126" s="176" t="s">
        <v>134</v>
      </c>
      <c r="E126" s="189" t="s">
        <v>5</v>
      </c>
      <c r="F126" s="190" t="s">
        <v>136</v>
      </c>
      <c r="H126" s="191">
        <v>134.5</v>
      </c>
      <c r="I126" s="192"/>
      <c r="L126" s="188"/>
      <c r="M126" s="193"/>
      <c r="N126" s="194"/>
      <c r="O126" s="194"/>
      <c r="P126" s="194"/>
      <c r="Q126" s="194"/>
      <c r="R126" s="194"/>
      <c r="S126" s="194"/>
      <c r="T126" s="195"/>
      <c r="AT126" s="189" t="s">
        <v>134</v>
      </c>
      <c r="AU126" s="189" t="s">
        <v>88</v>
      </c>
      <c r="AV126" s="11" t="s">
        <v>125</v>
      </c>
      <c r="AW126" s="11" t="s">
        <v>135</v>
      </c>
      <c r="AX126" s="11" t="s">
        <v>26</v>
      </c>
      <c r="AY126" s="189" t="s">
        <v>126</v>
      </c>
    </row>
    <row r="127" spans="2:65" s="1" customFormat="1" ht="16.5" customHeight="1">
      <c r="B127" s="163"/>
      <c r="C127" s="164" t="s">
        <v>233</v>
      </c>
      <c r="D127" s="164" t="s">
        <v>127</v>
      </c>
      <c r="E127" s="165" t="s">
        <v>234</v>
      </c>
      <c r="F127" s="166" t="s">
        <v>235</v>
      </c>
      <c r="G127" s="167" t="s">
        <v>186</v>
      </c>
      <c r="H127" s="168">
        <v>21.6</v>
      </c>
      <c r="I127" s="169"/>
      <c r="J127" s="170">
        <f>ROUND(I127*H127,2)</f>
        <v>0</v>
      </c>
      <c r="K127" s="166" t="s">
        <v>192</v>
      </c>
      <c r="L127" s="40"/>
      <c r="M127" s="171" t="s">
        <v>5</v>
      </c>
      <c r="N127" s="172" t="s">
        <v>50</v>
      </c>
      <c r="O127" s="41"/>
      <c r="P127" s="173">
        <f>O127*H127</f>
        <v>0</v>
      </c>
      <c r="Q127" s="173">
        <v>0</v>
      </c>
      <c r="R127" s="173">
        <f>Q127*H127</f>
        <v>0</v>
      </c>
      <c r="S127" s="173">
        <v>0.625</v>
      </c>
      <c r="T127" s="174">
        <f>S127*H127</f>
        <v>13.5</v>
      </c>
      <c r="AR127" s="23" t="s">
        <v>125</v>
      </c>
      <c r="AT127" s="23" t="s">
        <v>127</v>
      </c>
      <c r="AU127" s="23" t="s">
        <v>88</v>
      </c>
      <c r="AY127" s="23" t="s">
        <v>126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23" t="s">
        <v>26</v>
      </c>
      <c r="BK127" s="175">
        <f>ROUND(I127*H127,2)</f>
        <v>0</v>
      </c>
      <c r="BL127" s="23" t="s">
        <v>125</v>
      </c>
      <c r="BM127" s="23" t="s">
        <v>236</v>
      </c>
    </row>
    <row r="128" spans="2:65" s="1" customFormat="1" ht="40.5">
      <c r="B128" s="40"/>
      <c r="D128" s="176" t="s">
        <v>132</v>
      </c>
      <c r="F128" s="177" t="s">
        <v>237</v>
      </c>
      <c r="I128" s="178"/>
      <c r="L128" s="40"/>
      <c r="M128" s="179"/>
      <c r="N128" s="41"/>
      <c r="O128" s="41"/>
      <c r="P128" s="41"/>
      <c r="Q128" s="41"/>
      <c r="R128" s="41"/>
      <c r="S128" s="41"/>
      <c r="T128" s="69"/>
      <c r="AT128" s="23" t="s">
        <v>132</v>
      </c>
      <c r="AU128" s="23" t="s">
        <v>88</v>
      </c>
    </row>
    <row r="129" spans="2:65" s="10" customFormat="1" ht="13.5">
      <c r="B129" s="180"/>
      <c r="D129" s="176" t="s">
        <v>134</v>
      </c>
      <c r="E129" s="181" t="s">
        <v>5</v>
      </c>
      <c r="F129" s="182" t="s">
        <v>238</v>
      </c>
      <c r="H129" s="183">
        <v>21.6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134</v>
      </c>
      <c r="AU129" s="181" t="s">
        <v>88</v>
      </c>
      <c r="AV129" s="10" t="s">
        <v>88</v>
      </c>
      <c r="AW129" s="10" t="s">
        <v>135</v>
      </c>
      <c r="AX129" s="10" t="s">
        <v>79</v>
      </c>
      <c r="AY129" s="181" t="s">
        <v>126</v>
      </c>
    </row>
    <row r="130" spans="2:65" s="11" customFormat="1" ht="13.5">
      <c r="B130" s="188"/>
      <c r="D130" s="176" t="s">
        <v>134</v>
      </c>
      <c r="E130" s="189" t="s">
        <v>5</v>
      </c>
      <c r="F130" s="190" t="s">
        <v>136</v>
      </c>
      <c r="H130" s="191">
        <v>21.6</v>
      </c>
      <c r="I130" s="192"/>
      <c r="L130" s="188"/>
      <c r="M130" s="193"/>
      <c r="N130" s="194"/>
      <c r="O130" s="194"/>
      <c r="P130" s="194"/>
      <c r="Q130" s="194"/>
      <c r="R130" s="194"/>
      <c r="S130" s="194"/>
      <c r="T130" s="195"/>
      <c r="AT130" s="189" t="s">
        <v>134</v>
      </c>
      <c r="AU130" s="189" t="s">
        <v>88</v>
      </c>
      <c r="AV130" s="11" t="s">
        <v>125</v>
      </c>
      <c r="AW130" s="11" t="s">
        <v>135</v>
      </c>
      <c r="AX130" s="11" t="s">
        <v>26</v>
      </c>
      <c r="AY130" s="189" t="s">
        <v>126</v>
      </c>
    </row>
    <row r="131" spans="2:65" s="1" customFormat="1" ht="16.5" customHeight="1">
      <c r="B131" s="163"/>
      <c r="C131" s="164" t="s">
        <v>30</v>
      </c>
      <c r="D131" s="164" t="s">
        <v>127</v>
      </c>
      <c r="E131" s="165" t="s">
        <v>239</v>
      </c>
      <c r="F131" s="166" t="s">
        <v>240</v>
      </c>
      <c r="G131" s="167" t="s">
        <v>241</v>
      </c>
      <c r="H131" s="168">
        <v>85.1</v>
      </c>
      <c r="I131" s="169"/>
      <c r="J131" s="170">
        <f>ROUND(I131*H131,2)</f>
        <v>0</v>
      </c>
      <c r="K131" s="166" t="s">
        <v>192</v>
      </c>
      <c r="L131" s="40"/>
      <c r="M131" s="171" t="s">
        <v>5</v>
      </c>
      <c r="N131" s="172" t="s">
        <v>50</v>
      </c>
      <c r="O131" s="41"/>
      <c r="P131" s="173">
        <f>O131*H131</f>
        <v>0</v>
      </c>
      <c r="Q131" s="173">
        <v>0</v>
      </c>
      <c r="R131" s="173">
        <f>Q131*H131</f>
        <v>0</v>
      </c>
      <c r="S131" s="173">
        <v>0.20499999999999999</v>
      </c>
      <c r="T131" s="174">
        <f>S131*H131</f>
        <v>17.445499999999999</v>
      </c>
      <c r="AR131" s="23" t="s">
        <v>125</v>
      </c>
      <c r="AT131" s="23" t="s">
        <v>127</v>
      </c>
      <c r="AU131" s="23" t="s">
        <v>88</v>
      </c>
      <c r="AY131" s="23" t="s">
        <v>126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23" t="s">
        <v>26</v>
      </c>
      <c r="BK131" s="175">
        <f>ROUND(I131*H131,2)</f>
        <v>0</v>
      </c>
      <c r="BL131" s="23" t="s">
        <v>125</v>
      </c>
      <c r="BM131" s="23" t="s">
        <v>242</v>
      </c>
    </row>
    <row r="132" spans="2:65" s="1" customFormat="1" ht="27">
      <c r="B132" s="40"/>
      <c r="D132" s="176" t="s">
        <v>132</v>
      </c>
      <c r="F132" s="177" t="s">
        <v>243</v>
      </c>
      <c r="I132" s="178"/>
      <c r="L132" s="40"/>
      <c r="M132" s="179"/>
      <c r="N132" s="41"/>
      <c r="O132" s="41"/>
      <c r="P132" s="41"/>
      <c r="Q132" s="41"/>
      <c r="R132" s="41"/>
      <c r="S132" s="41"/>
      <c r="T132" s="69"/>
      <c r="AT132" s="23" t="s">
        <v>132</v>
      </c>
      <c r="AU132" s="23" t="s">
        <v>88</v>
      </c>
    </row>
    <row r="133" spans="2:65" s="13" customFormat="1" ht="13.5">
      <c r="B133" s="208"/>
      <c r="D133" s="176" t="s">
        <v>134</v>
      </c>
      <c r="E133" s="209" t="s">
        <v>5</v>
      </c>
      <c r="F133" s="210" t="s">
        <v>244</v>
      </c>
      <c r="H133" s="209" t="s">
        <v>5</v>
      </c>
      <c r="I133" s="211"/>
      <c r="L133" s="208"/>
      <c r="M133" s="212"/>
      <c r="N133" s="213"/>
      <c r="O133" s="213"/>
      <c r="P133" s="213"/>
      <c r="Q133" s="213"/>
      <c r="R133" s="213"/>
      <c r="S133" s="213"/>
      <c r="T133" s="214"/>
      <c r="AT133" s="209" t="s">
        <v>134</v>
      </c>
      <c r="AU133" s="209" t="s">
        <v>88</v>
      </c>
      <c r="AV133" s="13" t="s">
        <v>26</v>
      </c>
      <c r="AW133" s="13" t="s">
        <v>135</v>
      </c>
      <c r="AX133" s="13" t="s">
        <v>79</v>
      </c>
      <c r="AY133" s="209" t="s">
        <v>126</v>
      </c>
    </row>
    <row r="134" spans="2:65" s="10" customFormat="1" ht="13.5">
      <c r="B134" s="180"/>
      <c r="D134" s="176" t="s">
        <v>134</v>
      </c>
      <c r="E134" s="181" t="s">
        <v>5</v>
      </c>
      <c r="F134" s="182" t="s">
        <v>245</v>
      </c>
      <c r="H134" s="183">
        <v>85.1</v>
      </c>
      <c r="I134" s="184"/>
      <c r="L134" s="180"/>
      <c r="M134" s="185"/>
      <c r="N134" s="186"/>
      <c r="O134" s="186"/>
      <c r="P134" s="186"/>
      <c r="Q134" s="186"/>
      <c r="R134" s="186"/>
      <c r="S134" s="186"/>
      <c r="T134" s="187"/>
      <c r="AT134" s="181" t="s">
        <v>134</v>
      </c>
      <c r="AU134" s="181" t="s">
        <v>88</v>
      </c>
      <c r="AV134" s="10" t="s">
        <v>88</v>
      </c>
      <c r="AW134" s="10" t="s">
        <v>135</v>
      </c>
      <c r="AX134" s="10" t="s">
        <v>79</v>
      </c>
      <c r="AY134" s="181" t="s">
        <v>126</v>
      </c>
    </row>
    <row r="135" spans="2:65" s="11" customFormat="1" ht="13.5">
      <c r="B135" s="188"/>
      <c r="D135" s="176" t="s">
        <v>134</v>
      </c>
      <c r="E135" s="189" t="s">
        <v>5</v>
      </c>
      <c r="F135" s="190" t="s">
        <v>136</v>
      </c>
      <c r="H135" s="191">
        <v>85.1</v>
      </c>
      <c r="I135" s="192"/>
      <c r="L135" s="188"/>
      <c r="M135" s="193"/>
      <c r="N135" s="194"/>
      <c r="O135" s="194"/>
      <c r="P135" s="194"/>
      <c r="Q135" s="194"/>
      <c r="R135" s="194"/>
      <c r="S135" s="194"/>
      <c r="T135" s="195"/>
      <c r="AT135" s="189" t="s">
        <v>134</v>
      </c>
      <c r="AU135" s="189" t="s">
        <v>88</v>
      </c>
      <c r="AV135" s="11" t="s">
        <v>125</v>
      </c>
      <c r="AW135" s="11" t="s">
        <v>135</v>
      </c>
      <c r="AX135" s="11" t="s">
        <v>26</v>
      </c>
      <c r="AY135" s="189" t="s">
        <v>126</v>
      </c>
    </row>
    <row r="136" spans="2:65" s="1" customFormat="1" ht="16.5" customHeight="1">
      <c r="B136" s="163"/>
      <c r="C136" s="164" t="s">
        <v>246</v>
      </c>
      <c r="D136" s="164" t="s">
        <v>127</v>
      </c>
      <c r="E136" s="165" t="s">
        <v>247</v>
      </c>
      <c r="F136" s="166" t="s">
        <v>248</v>
      </c>
      <c r="G136" s="167" t="s">
        <v>241</v>
      </c>
      <c r="H136" s="168">
        <v>35.4</v>
      </c>
      <c r="I136" s="169"/>
      <c r="J136" s="170">
        <f>ROUND(I136*H136,2)</f>
        <v>0</v>
      </c>
      <c r="K136" s="166" t="s">
        <v>192</v>
      </c>
      <c r="L136" s="40"/>
      <c r="M136" s="171" t="s">
        <v>5</v>
      </c>
      <c r="N136" s="172" t="s">
        <v>50</v>
      </c>
      <c r="O136" s="41"/>
      <c r="P136" s="173">
        <f>O136*H136</f>
        <v>0</v>
      </c>
      <c r="Q136" s="173">
        <v>0</v>
      </c>
      <c r="R136" s="173">
        <f>Q136*H136</f>
        <v>0</v>
      </c>
      <c r="S136" s="173">
        <v>0.04</v>
      </c>
      <c r="T136" s="174">
        <f>S136*H136</f>
        <v>1.4159999999999999</v>
      </c>
      <c r="AR136" s="23" t="s">
        <v>125</v>
      </c>
      <c r="AT136" s="23" t="s">
        <v>127</v>
      </c>
      <c r="AU136" s="23" t="s">
        <v>88</v>
      </c>
      <c r="AY136" s="23" t="s">
        <v>126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23" t="s">
        <v>26</v>
      </c>
      <c r="BK136" s="175">
        <f>ROUND(I136*H136,2)</f>
        <v>0</v>
      </c>
      <c r="BL136" s="23" t="s">
        <v>125</v>
      </c>
      <c r="BM136" s="23" t="s">
        <v>249</v>
      </c>
    </row>
    <row r="137" spans="2:65" s="1" customFormat="1" ht="27">
      <c r="B137" s="40"/>
      <c r="D137" s="176" t="s">
        <v>132</v>
      </c>
      <c r="F137" s="177" t="s">
        <v>250</v>
      </c>
      <c r="I137" s="178"/>
      <c r="L137" s="40"/>
      <c r="M137" s="179"/>
      <c r="N137" s="41"/>
      <c r="O137" s="41"/>
      <c r="P137" s="41"/>
      <c r="Q137" s="41"/>
      <c r="R137" s="41"/>
      <c r="S137" s="41"/>
      <c r="T137" s="69"/>
      <c r="AT137" s="23" t="s">
        <v>132</v>
      </c>
      <c r="AU137" s="23" t="s">
        <v>88</v>
      </c>
    </row>
    <row r="138" spans="2:65" s="13" customFormat="1" ht="13.5">
      <c r="B138" s="208"/>
      <c r="D138" s="176" t="s">
        <v>134</v>
      </c>
      <c r="E138" s="209" t="s">
        <v>5</v>
      </c>
      <c r="F138" s="210" t="s">
        <v>244</v>
      </c>
      <c r="H138" s="209" t="s">
        <v>5</v>
      </c>
      <c r="I138" s="211"/>
      <c r="L138" s="208"/>
      <c r="M138" s="212"/>
      <c r="N138" s="213"/>
      <c r="O138" s="213"/>
      <c r="P138" s="213"/>
      <c r="Q138" s="213"/>
      <c r="R138" s="213"/>
      <c r="S138" s="213"/>
      <c r="T138" s="214"/>
      <c r="AT138" s="209" t="s">
        <v>134</v>
      </c>
      <c r="AU138" s="209" t="s">
        <v>88</v>
      </c>
      <c r="AV138" s="13" t="s">
        <v>26</v>
      </c>
      <c r="AW138" s="13" t="s">
        <v>135</v>
      </c>
      <c r="AX138" s="13" t="s">
        <v>79</v>
      </c>
      <c r="AY138" s="209" t="s">
        <v>126</v>
      </c>
    </row>
    <row r="139" spans="2:65" s="10" customFormat="1" ht="13.5">
      <c r="B139" s="180"/>
      <c r="D139" s="176" t="s">
        <v>134</v>
      </c>
      <c r="E139" s="181" t="s">
        <v>5</v>
      </c>
      <c r="F139" s="182" t="s">
        <v>251</v>
      </c>
      <c r="H139" s="183">
        <v>35.4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134</v>
      </c>
      <c r="AU139" s="181" t="s">
        <v>88</v>
      </c>
      <c r="AV139" s="10" t="s">
        <v>88</v>
      </c>
      <c r="AW139" s="10" t="s">
        <v>135</v>
      </c>
      <c r="AX139" s="10" t="s">
        <v>79</v>
      </c>
      <c r="AY139" s="181" t="s">
        <v>126</v>
      </c>
    </row>
    <row r="140" spans="2:65" s="11" customFormat="1" ht="13.5">
      <c r="B140" s="188"/>
      <c r="D140" s="176" t="s">
        <v>134</v>
      </c>
      <c r="E140" s="189" t="s">
        <v>5</v>
      </c>
      <c r="F140" s="190" t="s">
        <v>136</v>
      </c>
      <c r="H140" s="191">
        <v>35.4</v>
      </c>
      <c r="I140" s="192"/>
      <c r="L140" s="188"/>
      <c r="M140" s="193"/>
      <c r="N140" s="194"/>
      <c r="O140" s="194"/>
      <c r="P140" s="194"/>
      <c r="Q140" s="194"/>
      <c r="R140" s="194"/>
      <c r="S140" s="194"/>
      <c r="T140" s="195"/>
      <c r="AT140" s="189" t="s">
        <v>134</v>
      </c>
      <c r="AU140" s="189" t="s">
        <v>88</v>
      </c>
      <c r="AV140" s="11" t="s">
        <v>125</v>
      </c>
      <c r="AW140" s="11" t="s">
        <v>135</v>
      </c>
      <c r="AX140" s="11" t="s">
        <v>26</v>
      </c>
      <c r="AY140" s="189" t="s">
        <v>126</v>
      </c>
    </row>
    <row r="141" spans="2:65" s="1" customFormat="1" ht="16.5" customHeight="1">
      <c r="B141" s="163"/>
      <c r="C141" s="164" t="s">
        <v>252</v>
      </c>
      <c r="D141" s="164" t="s">
        <v>127</v>
      </c>
      <c r="E141" s="165" t="s">
        <v>253</v>
      </c>
      <c r="F141" s="166" t="s">
        <v>254</v>
      </c>
      <c r="G141" s="167" t="s">
        <v>255</v>
      </c>
      <c r="H141" s="168">
        <v>10</v>
      </c>
      <c r="I141" s="169"/>
      <c r="J141" s="170">
        <f>ROUND(I141*H141,2)</f>
        <v>0</v>
      </c>
      <c r="K141" s="166" t="s">
        <v>192</v>
      </c>
      <c r="L141" s="40"/>
      <c r="M141" s="171" t="s">
        <v>5</v>
      </c>
      <c r="N141" s="172" t="s">
        <v>50</v>
      </c>
      <c r="O141" s="41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AR141" s="23" t="s">
        <v>125</v>
      </c>
      <c r="AT141" s="23" t="s">
        <v>127</v>
      </c>
      <c r="AU141" s="23" t="s">
        <v>88</v>
      </c>
      <c r="AY141" s="23" t="s">
        <v>126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23" t="s">
        <v>26</v>
      </c>
      <c r="BK141" s="175">
        <f>ROUND(I141*H141,2)</f>
        <v>0</v>
      </c>
      <c r="BL141" s="23" t="s">
        <v>125</v>
      </c>
      <c r="BM141" s="23" t="s">
        <v>256</v>
      </c>
    </row>
    <row r="142" spans="2:65" s="1" customFormat="1" ht="27">
      <c r="B142" s="40"/>
      <c r="D142" s="176" t="s">
        <v>132</v>
      </c>
      <c r="F142" s="177" t="s">
        <v>257</v>
      </c>
      <c r="I142" s="178"/>
      <c r="L142" s="40"/>
      <c r="M142" s="179"/>
      <c r="N142" s="41"/>
      <c r="O142" s="41"/>
      <c r="P142" s="41"/>
      <c r="Q142" s="41"/>
      <c r="R142" s="41"/>
      <c r="S142" s="41"/>
      <c r="T142" s="69"/>
      <c r="AT142" s="23" t="s">
        <v>132</v>
      </c>
      <c r="AU142" s="23" t="s">
        <v>88</v>
      </c>
    </row>
    <row r="143" spans="2:65" s="10" customFormat="1" ht="13.5">
      <c r="B143" s="180"/>
      <c r="D143" s="176" t="s">
        <v>134</v>
      </c>
      <c r="E143" s="181" t="s">
        <v>5</v>
      </c>
      <c r="F143" s="182" t="s">
        <v>258</v>
      </c>
      <c r="H143" s="183">
        <v>10</v>
      </c>
      <c r="I143" s="184"/>
      <c r="L143" s="180"/>
      <c r="M143" s="185"/>
      <c r="N143" s="186"/>
      <c r="O143" s="186"/>
      <c r="P143" s="186"/>
      <c r="Q143" s="186"/>
      <c r="R143" s="186"/>
      <c r="S143" s="186"/>
      <c r="T143" s="187"/>
      <c r="AT143" s="181" t="s">
        <v>134</v>
      </c>
      <c r="AU143" s="181" t="s">
        <v>88</v>
      </c>
      <c r="AV143" s="10" t="s">
        <v>88</v>
      </c>
      <c r="AW143" s="10" t="s">
        <v>135</v>
      </c>
      <c r="AX143" s="10" t="s">
        <v>79</v>
      </c>
      <c r="AY143" s="181" t="s">
        <v>126</v>
      </c>
    </row>
    <row r="144" spans="2:65" s="11" customFormat="1" ht="13.5">
      <c r="B144" s="188"/>
      <c r="D144" s="176" t="s">
        <v>134</v>
      </c>
      <c r="E144" s="189" t="s">
        <v>5</v>
      </c>
      <c r="F144" s="190" t="s">
        <v>136</v>
      </c>
      <c r="H144" s="191">
        <v>10</v>
      </c>
      <c r="I144" s="192"/>
      <c r="L144" s="188"/>
      <c r="M144" s="193"/>
      <c r="N144" s="194"/>
      <c r="O144" s="194"/>
      <c r="P144" s="194"/>
      <c r="Q144" s="194"/>
      <c r="R144" s="194"/>
      <c r="S144" s="194"/>
      <c r="T144" s="195"/>
      <c r="AT144" s="189" t="s">
        <v>134</v>
      </c>
      <c r="AU144" s="189" t="s">
        <v>88</v>
      </c>
      <c r="AV144" s="11" t="s">
        <v>125</v>
      </c>
      <c r="AW144" s="11" t="s">
        <v>135</v>
      </c>
      <c r="AX144" s="11" t="s">
        <v>26</v>
      </c>
      <c r="AY144" s="189" t="s">
        <v>126</v>
      </c>
    </row>
    <row r="145" spans="2:65" s="1" customFormat="1" ht="25.5" customHeight="1">
      <c r="B145" s="163"/>
      <c r="C145" s="215" t="s">
        <v>259</v>
      </c>
      <c r="D145" s="215" t="s">
        <v>260</v>
      </c>
      <c r="E145" s="216" t="s">
        <v>261</v>
      </c>
      <c r="F145" s="217" t="s">
        <v>262</v>
      </c>
      <c r="G145" s="218" t="s">
        <v>199</v>
      </c>
      <c r="H145" s="219">
        <v>8</v>
      </c>
      <c r="I145" s="220"/>
      <c r="J145" s="221">
        <f>ROUND(I145*H145,2)</f>
        <v>0</v>
      </c>
      <c r="K145" s="217" t="s">
        <v>5</v>
      </c>
      <c r="L145" s="222"/>
      <c r="M145" s="223" t="s">
        <v>5</v>
      </c>
      <c r="N145" s="224" t="s">
        <v>50</v>
      </c>
      <c r="O145" s="41"/>
      <c r="P145" s="173">
        <f>O145*H145</f>
        <v>0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AR145" s="23" t="s">
        <v>227</v>
      </c>
      <c r="AT145" s="23" t="s">
        <v>260</v>
      </c>
      <c r="AU145" s="23" t="s">
        <v>88</v>
      </c>
      <c r="AY145" s="23" t="s">
        <v>126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23" t="s">
        <v>26</v>
      </c>
      <c r="BK145" s="175">
        <f>ROUND(I145*H145,2)</f>
        <v>0</v>
      </c>
      <c r="BL145" s="23" t="s">
        <v>125</v>
      </c>
      <c r="BM145" s="23" t="s">
        <v>263</v>
      </c>
    </row>
    <row r="146" spans="2:65" s="10" customFormat="1" ht="13.5">
      <c r="B146" s="180"/>
      <c r="D146" s="176" t="s">
        <v>134</v>
      </c>
      <c r="E146" s="181" t="s">
        <v>5</v>
      </c>
      <c r="F146" s="182" t="s">
        <v>264</v>
      </c>
      <c r="H146" s="183">
        <v>8</v>
      </c>
      <c r="I146" s="184"/>
      <c r="L146" s="180"/>
      <c r="M146" s="185"/>
      <c r="N146" s="186"/>
      <c r="O146" s="186"/>
      <c r="P146" s="186"/>
      <c r="Q146" s="186"/>
      <c r="R146" s="186"/>
      <c r="S146" s="186"/>
      <c r="T146" s="187"/>
      <c r="AT146" s="181" t="s">
        <v>134</v>
      </c>
      <c r="AU146" s="181" t="s">
        <v>88</v>
      </c>
      <c r="AV146" s="10" t="s">
        <v>88</v>
      </c>
      <c r="AW146" s="10" t="s">
        <v>135</v>
      </c>
      <c r="AX146" s="10" t="s">
        <v>79</v>
      </c>
      <c r="AY146" s="181" t="s">
        <v>126</v>
      </c>
    </row>
    <row r="147" spans="2:65" s="11" customFormat="1" ht="13.5">
      <c r="B147" s="188"/>
      <c r="D147" s="176" t="s">
        <v>134</v>
      </c>
      <c r="E147" s="189" t="s">
        <v>5</v>
      </c>
      <c r="F147" s="190" t="s">
        <v>136</v>
      </c>
      <c r="H147" s="191">
        <v>8</v>
      </c>
      <c r="I147" s="192"/>
      <c r="L147" s="188"/>
      <c r="M147" s="193"/>
      <c r="N147" s="194"/>
      <c r="O147" s="194"/>
      <c r="P147" s="194"/>
      <c r="Q147" s="194"/>
      <c r="R147" s="194"/>
      <c r="S147" s="194"/>
      <c r="T147" s="195"/>
      <c r="AT147" s="189" t="s">
        <v>134</v>
      </c>
      <c r="AU147" s="189" t="s">
        <v>88</v>
      </c>
      <c r="AV147" s="11" t="s">
        <v>125</v>
      </c>
      <c r="AW147" s="11" t="s">
        <v>135</v>
      </c>
      <c r="AX147" s="11" t="s">
        <v>26</v>
      </c>
      <c r="AY147" s="189" t="s">
        <v>126</v>
      </c>
    </row>
    <row r="148" spans="2:65" s="1" customFormat="1" ht="25.5" customHeight="1">
      <c r="B148" s="163"/>
      <c r="C148" s="164" t="s">
        <v>265</v>
      </c>
      <c r="D148" s="164" t="s">
        <v>127</v>
      </c>
      <c r="E148" s="165" t="s">
        <v>266</v>
      </c>
      <c r="F148" s="166" t="s">
        <v>267</v>
      </c>
      <c r="G148" s="167" t="s">
        <v>255</v>
      </c>
      <c r="H148" s="168">
        <v>131.708</v>
      </c>
      <c r="I148" s="169"/>
      <c r="J148" s="170">
        <f>ROUND(I148*H148,2)</f>
        <v>0</v>
      </c>
      <c r="K148" s="166" t="s">
        <v>192</v>
      </c>
      <c r="L148" s="40"/>
      <c r="M148" s="171" t="s">
        <v>5</v>
      </c>
      <c r="N148" s="172" t="s">
        <v>50</v>
      </c>
      <c r="O148" s="41"/>
      <c r="P148" s="173">
        <f>O148*H148</f>
        <v>0</v>
      </c>
      <c r="Q148" s="173">
        <v>0</v>
      </c>
      <c r="R148" s="173">
        <f>Q148*H148</f>
        <v>0</v>
      </c>
      <c r="S148" s="173">
        <v>0</v>
      </c>
      <c r="T148" s="174">
        <f>S148*H148</f>
        <v>0</v>
      </c>
      <c r="AR148" s="23" t="s">
        <v>125</v>
      </c>
      <c r="AT148" s="23" t="s">
        <v>127</v>
      </c>
      <c r="AU148" s="23" t="s">
        <v>88</v>
      </c>
      <c r="AY148" s="23" t="s">
        <v>126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23" t="s">
        <v>26</v>
      </c>
      <c r="BK148" s="175">
        <f>ROUND(I148*H148,2)</f>
        <v>0</v>
      </c>
      <c r="BL148" s="23" t="s">
        <v>125</v>
      </c>
      <c r="BM148" s="23" t="s">
        <v>268</v>
      </c>
    </row>
    <row r="149" spans="2:65" s="1" customFormat="1" ht="27">
      <c r="B149" s="40"/>
      <c r="D149" s="176" t="s">
        <v>132</v>
      </c>
      <c r="F149" s="177" t="s">
        <v>269</v>
      </c>
      <c r="I149" s="178"/>
      <c r="L149" s="40"/>
      <c r="M149" s="179"/>
      <c r="N149" s="41"/>
      <c r="O149" s="41"/>
      <c r="P149" s="41"/>
      <c r="Q149" s="41"/>
      <c r="R149" s="41"/>
      <c r="S149" s="41"/>
      <c r="T149" s="69"/>
      <c r="AT149" s="23" t="s">
        <v>132</v>
      </c>
      <c r="AU149" s="23" t="s">
        <v>88</v>
      </c>
    </row>
    <row r="150" spans="2:65" s="13" customFormat="1" ht="13.5">
      <c r="B150" s="208"/>
      <c r="D150" s="176" t="s">
        <v>134</v>
      </c>
      <c r="E150" s="209" t="s">
        <v>5</v>
      </c>
      <c r="F150" s="210" t="s">
        <v>270</v>
      </c>
      <c r="H150" s="209" t="s">
        <v>5</v>
      </c>
      <c r="I150" s="211"/>
      <c r="L150" s="208"/>
      <c r="M150" s="212"/>
      <c r="N150" s="213"/>
      <c r="O150" s="213"/>
      <c r="P150" s="213"/>
      <c r="Q150" s="213"/>
      <c r="R150" s="213"/>
      <c r="S150" s="213"/>
      <c r="T150" s="214"/>
      <c r="AT150" s="209" t="s">
        <v>134</v>
      </c>
      <c r="AU150" s="209" t="s">
        <v>88</v>
      </c>
      <c r="AV150" s="13" t="s">
        <v>26</v>
      </c>
      <c r="AW150" s="13" t="s">
        <v>135</v>
      </c>
      <c r="AX150" s="13" t="s">
        <v>79</v>
      </c>
      <c r="AY150" s="209" t="s">
        <v>126</v>
      </c>
    </row>
    <row r="151" spans="2:65" s="10" customFormat="1" ht="13.5">
      <c r="B151" s="180"/>
      <c r="D151" s="176" t="s">
        <v>134</v>
      </c>
      <c r="E151" s="181" t="s">
        <v>5</v>
      </c>
      <c r="F151" s="182" t="s">
        <v>271</v>
      </c>
      <c r="H151" s="183">
        <v>75.445800000000006</v>
      </c>
      <c r="I151" s="184"/>
      <c r="L151" s="180"/>
      <c r="M151" s="185"/>
      <c r="N151" s="186"/>
      <c r="O151" s="186"/>
      <c r="P151" s="186"/>
      <c r="Q151" s="186"/>
      <c r="R151" s="186"/>
      <c r="S151" s="186"/>
      <c r="T151" s="187"/>
      <c r="AT151" s="181" t="s">
        <v>134</v>
      </c>
      <c r="AU151" s="181" t="s">
        <v>88</v>
      </c>
      <c r="AV151" s="10" t="s">
        <v>88</v>
      </c>
      <c r="AW151" s="10" t="s">
        <v>135</v>
      </c>
      <c r="AX151" s="10" t="s">
        <v>79</v>
      </c>
      <c r="AY151" s="181" t="s">
        <v>126</v>
      </c>
    </row>
    <row r="152" spans="2:65" s="13" customFormat="1" ht="13.5">
      <c r="B152" s="208"/>
      <c r="D152" s="176" t="s">
        <v>134</v>
      </c>
      <c r="E152" s="209" t="s">
        <v>5</v>
      </c>
      <c r="F152" s="210" t="s">
        <v>272</v>
      </c>
      <c r="H152" s="209" t="s">
        <v>5</v>
      </c>
      <c r="I152" s="211"/>
      <c r="L152" s="208"/>
      <c r="M152" s="212"/>
      <c r="N152" s="213"/>
      <c r="O152" s="213"/>
      <c r="P152" s="213"/>
      <c r="Q152" s="213"/>
      <c r="R152" s="213"/>
      <c r="S152" s="213"/>
      <c r="T152" s="214"/>
      <c r="AT152" s="209" t="s">
        <v>134</v>
      </c>
      <c r="AU152" s="209" t="s">
        <v>88</v>
      </c>
      <c r="AV152" s="13" t="s">
        <v>26</v>
      </c>
      <c r="AW152" s="13" t="s">
        <v>135</v>
      </c>
      <c r="AX152" s="13" t="s">
        <v>79</v>
      </c>
      <c r="AY152" s="209" t="s">
        <v>126</v>
      </c>
    </row>
    <row r="153" spans="2:65" s="10" customFormat="1" ht="13.5">
      <c r="B153" s="180"/>
      <c r="D153" s="176" t="s">
        <v>134</v>
      </c>
      <c r="E153" s="181" t="s">
        <v>5</v>
      </c>
      <c r="F153" s="182" t="s">
        <v>273</v>
      </c>
      <c r="H153" s="183">
        <v>56.262599999999999</v>
      </c>
      <c r="I153" s="184"/>
      <c r="L153" s="180"/>
      <c r="M153" s="185"/>
      <c r="N153" s="186"/>
      <c r="O153" s="186"/>
      <c r="P153" s="186"/>
      <c r="Q153" s="186"/>
      <c r="R153" s="186"/>
      <c r="S153" s="186"/>
      <c r="T153" s="187"/>
      <c r="AT153" s="181" t="s">
        <v>134</v>
      </c>
      <c r="AU153" s="181" t="s">
        <v>88</v>
      </c>
      <c r="AV153" s="10" t="s">
        <v>88</v>
      </c>
      <c r="AW153" s="10" t="s">
        <v>135</v>
      </c>
      <c r="AX153" s="10" t="s">
        <v>79</v>
      </c>
      <c r="AY153" s="181" t="s">
        <v>126</v>
      </c>
    </row>
    <row r="154" spans="2:65" s="11" customFormat="1" ht="13.5">
      <c r="B154" s="188"/>
      <c r="D154" s="176" t="s">
        <v>134</v>
      </c>
      <c r="E154" s="189" t="s">
        <v>5</v>
      </c>
      <c r="F154" s="190" t="s">
        <v>136</v>
      </c>
      <c r="H154" s="191">
        <v>131.70840000000001</v>
      </c>
      <c r="I154" s="192"/>
      <c r="L154" s="188"/>
      <c r="M154" s="193"/>
      <c r="N154" s="194"/>
      <c r="O154" s="194"/>
      <c r="P154" s="194"/>
      <c r="Q154" s="194"/>
      <c r="R154" s="194"/>
      <c r="S154" s="194"/>
      <c r="T154" s="195"/>
      <c r="AT154" s="189" t="s">
        <v>134</v>
      </c>
      <c r="AU154" s="189" t="s">
        <v>88</v>
      </c>
      <c r="AV154" s="11" t="s">
        <v>125</v>
      </c>
      <c r="AW154" s="11" t="s">
        <v>135</v>
      </c>
      <c r="AX154" s="11" t="s">
        <v>26</v>
      </c>
      <c r="AY154" s="189" t="s">
        <v>126</v>
      </c>
    </row>
    <row r="155" spans="2:65" s="1" customFormat="1" ht="25.5" customHeight="1">
      <c r="B155" s="163"/>
      <c r="C155" s="164" t="s">
        <v>11</v>
      </c>
      <c r="D155" s="164" t="s">
        <v>127</v>
      </c>
      <c r="E155" s="165" t="s">
        <v>274</v>
      </c>
      <c r="F155" s="166" t="s">
        <v>275</v>
      </c>
      <c r="G155" s="167" t="s">
        <v>255</v>
      </c>
      <c r="H155" s="168">
        <v>131.708</v>
      </c>
      <c r="I155" s="169"/>
      <c r="J155" s="170">
        <f>ROUND(I155*H155,2)</f>
        <v>0</v>
      </c>
      <c r="K155" s="166" t="s">
        <v>192</v>
      </c>
      <c r="L155" s="40"/>
      <c r="M155" s="171" t="s">
        <v>5</v>
      </c>
      <c r="N155" s="172" t="s">
        <v>50</v>
      </c>
      <c r="O155" s="41"/>
      <c r="P155" s="173">
        <f>O155*H155</f>
        <v>0</v>
      </c>
      <c r="Q155" s="173">
        <v>0</v>
      </c>
      <c r="R155" s="173">
        <f>Q155*H155</f>
        <v>0</v>
      </c>
      <c r="S155" s="173">
        <v>0</v>
      </c>
      <c r="T155" s="174">
        <f>S155*H155</f>
        <v>0</v>
      </c>
      <c r="AR155" s="23" t="s">
        <v>125</v>
      </c>
      <c r="AT155" s="23" t="s">
        <v>127</v>
      </c>
      <c r="AU155" s="23" t="s">
        <v>88</v>
      </c>
      <c r="AY155" s="23" t="s">
        <v>126</v>
      </c>
      <c r="BE155" s="175">
        <f>IF(N155="základní",J155,0)</f>
        <v>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23" t="s">
        <v>26</v>
      </c>
      <c r="BK155" s="175">
        <f>ROUND(I155*H155,2)</f>
        <v>0</v>
      </c>
      <c r="BL155" s="23" t="s">
        <v>125</v>
      </c>
      <c r="BM155" s="23" t="s">
        <v>276</v>
      </c>
    </row>
    <row r="156" spans="2:65" s="1" customFormat="1" ht="40.5">
      <c r="B156" s="40"/>
      <c r="D156" s="176" t="s">
        <v>132</v>
      </c>
      <c r="F156" s="177" t="s">
        <v>277</v>
      </c>
      <c r="I156" s="178"/>
      <c r="L156" s="40"/>
      <c r="M156" s="179"/>
      <c r="N156" s="41"/>
      <c r="O156" s="41"/>
      <c r="P156" s="41"/>
      <c r="Q156" s="41"/>
      <c r="R156" s="41"/>
      <c r="S156" s="41"/>
      <c r="T156" s="69"/>
      <c r="AT156" s="23" t="s">
        <v>132</v>
      </c>
      <c r="AU156" s="23" t="s">
        <v>88</v>
      </c>
    </row>
    <row r="157" spans="2:65" s="10" customFormat="1" ht="13.5">
      <c r="B157" s="180"/>
      <c r="D157" s="176" t="s">
        <v>134</v>
      </c>
      <c r="E157" s="181" t="s">
        <v>5</v>
      </c>
      <c r="F157" s="182" t="s">
        <v>278</v>
      </c>
      <c r="H157" s="183">
        <v>131.708</v>
      </c>
      <c r="I157" s="184"/>
      <c r="L157" s="180"/>
      <c r="M157" s="185"/>
      <c r="N157" s="186"/>
      <c r="O157" s="186"/>
      <c r="P157" s="186"/>
      <c r="Q157" s="186"/>
      <c r="R157" s="186"/>
      <c r="S157" s="186"/>
      <c r="T157" s="187"/>
      <c r="AT157" s="181" t="s">
        <v>134</v>
      </c>
      <c r="AU157" s="181" t="s">
        <v>88</v>
      </c>
      <c r="AV157" s="10" t="s">
        <v>88</v>
      </c>
      <c r="AW157" s="10" t="s">
        <v>135</v>
      </c>
      <c r="AX157" s="10" t="s">
        <v>79</v>
      </c>
      <c r="AY157" s="181" t="s">
        <v>126</v>
      </c>
    </row>
    <row r="158" spans="2:65" s="11" customFormat="1" ht="13.5">
      <c r="B158" s="188"/>
      <c r="D158" s="176" t="s">
        <v>134</v>
      </c>
      <c r="E158" s="189" t="s">
        <v>5</v>
      </c>
      <c r="F158" s="190" t="s">
        <v>136</v>
      </c>
      <c r="H158" s="191">
        <v>131.708</v>
      </c>
      <c r="I158" s="192"/>
      <c r="L158" s="188"/>
      <c r="M158" s="193"/>
      <c r="N158" s="194"/>
      <c r="O158" s="194"/>
      <c r="P158" s="194"/>
      <c r="Q158" s="194"/>
      <c r="R158" s="194"/>
      <c r="S158" s="194"/>
      <c r="T158" s="195"/>
      <c r="AT158" s="189" t="s">
        <v>134</v>
      </c>
      <c r="AU158" s="189" t="s">
        <v>88</v>
      </c>
      <c r="AV158" s="11" t="s">
        <v>125</v>
      </c>
      <c r="AW158" s="11" t="s">
        <v>135</v>
      </c>
      <c r="AX158" s="11" t="s">
        <v>26</v>
      </c>
      <c r="AY158" s="189" t="s">
        <v>126</v>
      </c>
    </row>
    <row r="159" spans="2:65" s="1" customFormat="1" ht="16.5" customHeight="1">
      <c r="B159" s="163"/>
      <c r="C159" s="164" t="s">
        <v>279</v>
      </c>
      <c r="D159" s="164" t="s">
        <v>127</v>
      </c>
      <c r="E159" s="165" t="s">
        <v>280</v>
      </c>
      <c r="F159" s="166" t="s">
        <v>281</v>
      </c>
      <c r="G159" s="167" t="s">
        <v>255</v>
      </c>
      <c r="H159" s="168">
        <v>1.5</v>
      </c>
      <c r="I159" s="169"/>
      <c r="J159" s="170">
        <f>ROUND(I159*H159,2)</f>
        <v>0</v>
      </c>
      <c r="K159" s="166" t="s">
        <v>192</v>
      </c>
      <c r="L159" s="40"/>
      <c r="M159" s="171" t="s">
        <v>5</v>
      </c>
      <c r="N159" s="172" t="s">
        <v>50</v>
      </c>
      <c r="O159" s="41"/>
      <c r="P159" s="173">
        <f>O159*H159</f>
        <v>0</v>
      </c>
      <c r="Q159" s="173">
        <v>0</v>
      </c>
      <c r="R159" s="173">
        <f>Q159*H159</f>
        <v>0</v>
      </c>
      <c r="S159" s="173">
        <v>0</v>
      </c>
      <c r="T159" s="174">
        <f>S159*H159</f>
        <v>0</v>
      </c>
      <c r="AR159" s="23" t="s">
        <v>125</v>
      </c>
      <c r="AT159" s="23" t="s">
        <v>127</v>
      </c>
      <c r="AU159" s="23" t="s">
        <v>88</v>
      </c>
      <c r="AY159" s="23" t="s">
        <v>126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23" t="s">
        <v>26</v>
      </c>
      <c r="BK159" s="175">
        <f>ROUND(I159*H159,2)</f>
        <v>0</v>
      </c>
      <c r="BL159" s="23" t="s">
        <v>125</v>
      </c>
      <c r="BM159" s="23" t="s">
        <v>282</v>
      </c>
    </row>
    <row r="160" spans="2:65" s="1" customFormat="1" ht="13.5">
      <c r="B160" s="40"/>
      <c r="D160" s="176" t="s">
        <v>132</v>
      </c>
      <c r="F160" s="177" t="s">
        <v>283</v>
      </c>
      <c r="I160" s="178"/>
      <c r="L160" s="40"/>
      <c r="M160" s="179"/>
      <c r="N160" s="41"/>
      <c r="O160" s="41"/>
      <c r="P160" s="41"/>
      <c r="Q160" s="41"/>
      <c r="R160" s="41"/>
      <c r="S160" s="41"/>
      <c r="T160" s="69"/>
      <c r="AT160" s="23" t="s">
        <v>132</v>
      </c>
      <c r="AU160" s="23" t="s">
        <v>88</v>
      </c>
    </row>
    <row r="161" spans="2:65" s="10" customFormat="1" ht="13.5">
      <c r="B161" s="180"/>
      <c r="D161" s="176" t="s">
        <v>134</v>
      </c>
      <c r="E161" s="181" t="s">
        <v>5</v>
      </c>
      <c r="F161" s="182" t="s">
        <v>284</v>
      </c>
      <c r="H161" s="183">
        <v>1.5</v>
      </c>
      <c r="I161" s="184"/>
      <c r="L161" s="180"/>
      <c r="M161" s="185"/>
      <c r="N161" s="186"/>
      <c r="O161" s="186"/>
      <c r="P161" s="186"/>
      <c r="Q161" s="186"/>
      <c r="R161" s="186"/>
      <c r="S161" s="186"/>
      <c r="T161" s="187"/>
      <c r="AT161" s="181" t="s">
        <v>134</v>
      </c>
      <c r="AU161" s="181" t="s">
        <v>88</v>
      </c>
      <c r="AV161" s="10" t="s">
        <v>88</v>
      </c>
      <c r="AW161" s="10" t="s">
        <v>135</v>
      </c>
      <c r="AX161" s="10" t="s">
        <v>79</v>
      </c>
      <c r="AY161" s="181" t="s">
        <v>126</v>
      </c>
    </row>
    <row r="162" spans="2:65" s="11" customFormat="1" ht="13.5">
      <c r="B162" s="188"/>
      <c r="D162" s="176" t="s">
        <v>134</v>
      </c>
      <c r="E162" s="189" t="s">
        <v>5</v>
      </c>
      <c r="F162" s="190" t="s">
        <v>136</v>
      </c>
      <c r="H162" s="191">
        <v>1.5</v>
      </c>
      <c r="I162" s="192"/>
      <c r="L162" s="188"/>
      <c r="M162" s="193"/>
      <c r="N162" s="194"/>
      <c r="O162" s="194"/>
      <c r="P162" s="194"/>
      <c r="Q162" s="194"/>
      <c r="R162" s="194"/>
      <c r="S162" s="194"/>
      <c r="T162" s="195"/>
      <c r="AT162" s="189" t="s">
        <v>134</v>
      </c>
      <c r="AU162" s="189" t="s">
        <v>88</v>
      </c>
      <c r="AV162" s="11" t="s">
        <v>125</v>
      </c>
      <c r="AW162" s="11" t="s">
        <v>135</v>
      </c>
      <c r="AX162" s="11" t="s">
        <v>26</v>
      </c>
      <c r="AY162" s="189" t="s">
        <v>126</v>
      </c>
    </row>
    <row r="163" spans="2:65" s="1" customFormat="1" ht="16.5" customHeight="1">
      <c r="B163" s="163"/>
      <c r="C163" s="164" t="s">
        <v>285</v>
      </c>
      <c r="D163" s="164" t="s">
        <v>127</v>
      </c>
      <c r="E163" s="165" t="s">
        <v>286</v>
      </c>
      <c r="F163" s="166" t="s">
        <v>287</v>
      </c>
      <c r="G163" s="167" t="s">
        <v>255</v>
      </c>
      <c r="H163" s="168">
        <v>9.234</v>
      </c>
      <c r="I163" s="169"/>
      <c r="J163" s="170">
        <f>ROUND(I163*H163,2)</f>
        <v>0</v>
      </c>
      <c r="K163" s="166" t="s">
        <v>192</v>
      </c>
      <c r="L163" s="40"/>
      <c r="M163" s="171" t="s">
        <v>5</v>
      </c>
      <c r="N163" s="172" t="s">
        <v>50</v>
      </c>
      <c r="O163" s="41"/>
      <c r="P163" s="173">
        <f>O163*H163</f>
        <v>0</v>
      </c>
      <c r="Q163" s="173">
        <v>0</v>
      </c>
      <c r="R163" s="173">
        <f>Q163*H163</f>
        <v>0</v>
      </c>
      <c r="S163" s="173">
        <v>0</v>
      </c>
      <c r="T163" s="174">
        <f>S163*H163</f>
        <v>0</v>
      </c>
      <c r="AR163" s="23" t="s">
        <v>125</v>
      </c>
      <c r="AT163" s="23" t="s">
        <v>127</v>
      </c>
      <c r="AU163" s="23" t="s">
        <v>88</v>
      </c>
      <c r="AY163" s="23" t="s">
        <v>126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23" t="s">
        <v>26</v>
      </c>
      <c r="BK163" s="175">
        <f>ROUND(I163*H163,2)</f>
        <v>0</v>
      </c>
      <c r="BL163" s="23" t="s">
        <v>125</v>
      </c>
      <c r="BM163" s="23" t="s">
        <v>288</v>
      </c>
    </row>
    <row r="164" spans="2:65" s="1" customFormat="1" ht="27">
      <c r="B164" s="40"/>
      <c r="D164" s="176" t="s">
        <v>132</v>
      </c>
      <c r="F164" s="177" t="s">
        <v>289</v>
      </c>
      <c r="I164" s="178"/>
      <c r="L164" s="40"/>
      <c r="M164" s="179"/>
      <c r="N164" s="41"/>
      <c r="O164" s="41"/>
      <c r="P164" s="41"/>
      <c r="Q164" s="41"/>
      <c r="R164" s="41"/>
      <c r="S164" s="41"/>
      <c r="T164" s="69"/>
      <c r="AT164" s="23" t="s">
        <v>132</v>
      </c>
      <c r="AU164" s="23" t="s">
        <v>88</v>
      </c>
    </row>
    <row r="165" spans="2:65" s="10" customFormat="1" ht="27">
      <c r="B165" s="180"/>
      <c r="D165" s="176" t="s">
        <v>134</v>
      </c>
      <c r="E165" s="181" t="s">
        <v>5</v>
      </c>
      <c r="F165" s="182" t="s">
        <v>290</v>
      </c>
      <c r="H165" s="183">
        <v>9.234</v>
      </c>
      <c r="I165" s="184"/>
      <c r="L165" s="180"/>
      <c r="M165" s="185"/>
      <c r="N165" s="186"/>
      <c r="O165" s="186"/>
      <c r="P165" s="186"/>
      <c r="Q165" s="186"/>
      <c r="R165" s="186"/>
      <c r="S165" s="186"/>
      <c r="T165" s="187"/>
      <c r="AT165" s="181" t="s">
        <v>134</v>
      </c>
      <c r="AU165" s="181" t="s">
        <v>88</v>
      </c>
      <c r="AV165" s="10" t="s">
        <v>88</v>
      </c>
      <c r="AW165" s="10" t="s">
        <v>135</v>
      </c>
      <c r="AX165" s="10" t="s">
        <v>79</v>
      </c>
      <c r="AY165" s="181" t="s">
        <v>126</v>
      </c>
    </row>
    <row r="166" spans="2:65" s="11" customFormat="1" ht="13.5">
      <c r="B166" s="188"/>
      <c r="D166" s="176" t="s">
        <v>134</v>
      </c>
      <c r="E166" s="189" t="s">
        <v>5</v>
      </c>
      <c r="F166" s="190" t="s">
        <v>136</v>
      </c>
      <c r="H166" s="191">
        <v>9.234</v>
      </c>
      <c r="I166" s="192"/>
      <c r="L166" s="188"/>
      <c r="M166" s="193"/>
      <c r="N166" s="194"/>
      <c r="O166" s="194"/>
      <c r="P166" s="194"/>
      <c r="Q166" s="194"/>
      <c r="R166" s="194"/>
      <c r="S166" s="194"/>
      <c r="T166" s="195"/>
      <c r="AT166" s="189" t="s">
        <v>134</v>
      </c>
      <c r="AU166" s="189" t="s">
        <v>88</v>
      </c>
      <c r="AV166" s="11" t="s">
        <v>125</v>
      </c>
      <c r="AW166" s="11" t="s">
        <v>135</v>
      </c>
      <c r="AX166" s="11" t="s">
        <v>26</v>
      </c>
      <c r="AY166" s="189" t="s">
        <v>126</v>
      </c>
    </row>
    <row r="167" spans="2:65" s="1" customFormat="1" ht="16.5" customHeight="1">
      <c r="B167" s="163"/>
      <c r="C167" s="164" t="s">
        <v>291</v>
      </c>
      <c r="D167" s="164" t="s">
        <v>127</v>
      </c>
      <c r="E167" s="165" t="s">
        <v>292</v>
      </c>
      <c r="F167" s="166" t="s">
        <v>293</v>
      </c>
      <c r="G167" s="167" t="s">
        <v>255</v>
      </c>
      <c r="H167" s="168">
        <v>9.234</v>
      </c>
      <c r="I167" s="169"/>
      <c r="J167" s="170">
        <f>ROUND(I167*H167,2)</f>
        <v>0</v>
      </c>
      <c r="K167" s="166" t="s">
        <v>192</v>
      </c>
      <c r="L167" s="40"/>
      <c r="M167" s="171" t="s">
        <v>5</v>
      </c>
      <c r="N167" s="172" t="s">
        <v>50</v>
      </c>
      <c r="O167" s="41"/>
      <c r="P167" s="173">
        <f>O167*H167</f>
        <v>0</v>
      </c>
      <c r="Q167" s="173">
        <v>0</v>
      </c>
      <c r="R167" s="173">
        <f>Q167*H167</f>
        <v>0</v>
      </c>
      <c r="S167" s="173">
        <v>0</v>
      </c>
      <c r="T167" s="174">
        <f>S167*H167</f>
        <v>0</v>
      </c>
      <c r="AR167" s="23" t="s">
        <v>125</v>
      </c>
      <c r="AT167" s="23" t="s">
        <v>127</v>
      </c>
      <c r="AU167" s="23" t="s">
        <v>88</v>
      </c>
      <c r="AY167" s="23" t="s">
        <v>126</v>
      </c>
      <c r="BE167" s="175">
        <f>IF(N167="základní",J167,0)</f>
        <v>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23" t="s">
        <v>26</v>
      </c>
      <c r="BK167" s="175">
        <f>ROUND(I167*H167,2)</f>
        <v>0</v>
      </c>
      <c r="BL167" s="23" t="s">
        <v>125</v>
      </c>
      <c r="BM167" s="23" t="s">
        <v>294</v>
      </c>
    </row>
    <row r="168" spans="2:65" s="1" customFormat="1" ht="27">
      <c r="B168" s="40"/>
      <c r="D168" s="176" t="s">
        <v>132</v>
      </c>
      <c r="F168" s="177" t="s">
        <v>295</v>
      </c>
      <c r="I168" s="178"/>
      <c r="L168" s="40"/>
      <c r="M168" s="179"/>
      <c r="N168" s="41"/>
      <c r="O168" s="41"/>
      <c r="P168" s="41"/>
      <c r="Q168" s="41"/>
      <c r="R168" s="41"/>
      <c r="S168" s="41"/>
      <c r="T168" s="69"/>
      <c r="AT168" s="23" t="s">
        <v>132</v>
      </c>
      <c r="AU168" s="23" t="s">
        <v>88</v>
      </c>
    </row>
    <row r="169" spans="2:65" s="10" customFormat="1" ht="13.5">
      <c r="B169" s="180"/>
      <c r="D169" s="176" t="s">
        <v>134</v>
      </c>
      <c r="E169" s="181" t="s">
        <v>5</v>
      </c>
      <c r="F169" s="182" t="s">
        <v>296</v>
      </c>
      <c r="H169" s="183">
        <v>9.234</v>
      </c>
      <c r="I169" s="184"/>
      <c r="L169" s="180"/>
      <c r="M169" s="185"/>
      <c r="N169" s="186"/>
      <c r="O169" s="186"/>
      <c r="P169" s="186"/>
      <c r="Q169" s="186"/>
      <c r="R169" s="186"/>
      <c r="S169" s="186"/>
      <c r="T169" s="187"/>
      <c r="AT169" s="181" t="s">
        <v>134</v>
      </c>
      <c r="AU169" s="181" t="s">
        <v>88</v>
      </c>
      <c r="AV169" s="10" t="s">
        <v>88</v>
      </c>
      <c r="AW169" s="10" t="s">
        <v>135</v>
      </c>
      <c r="AX169" s="10" t="s">
        <v>79</v>
      </c>
      <c r="AY169" s="181" t="s">
        <v>126</v>
      </c>
    </row>
    <row r="170" spans="2:65" s="11" customFormat="1" ht="13.5">
      <c r="B170" s="188"/>
      <c r="D170" s="176" t="s">
        <v>134</v>
      </c>
      <c r="E170" s="189" t="s">
        <v>5</v>
      </c>
      <c r="F170" s="190" t="s">
        <v>136</v>
      </c>
      <c r="H170" s="191">
        <v>9.234</v>
      </c>
      <c r="I170" s="192"/>
      <c r="L170" s="188"/>
      <c r="M170" s="193"/>
      <c r="N170" s="194"/>
      <c r="O170" s="194"/>
      <c r="P170" s="194"/>
      <c r="Q170" s="194"/>
      <c r="R170" s="194"/>
      <c r="S170" s="194"/>
      <c r="T170" s="195"/>
      <c r="AT170" s="189" t="s">
        <v>134</v>
      </c>
      <c r="AU170" s="189" t="s">
        <v>88</v>
      </c>
      <c r="AV170" s="11" t="s">
        <v>125</v>
      </c>
      <c r="AW170" s="11" t="s">
        <v>135</v>
      </c>
      <c r="AX170" s="11" t="s">
        <v>26</v>
      </c>
      <c r="AY170" s="189" t="s">
        <v>126</v>
      </c>
    </row>
    <row r="171" spans="2:65" s="1" customFormat="1" ht="16.5" customHeight="1">
      <c r="B171" s="163"/>
      <c r="C171" s="164" t="s">
        <v>297</v>
      </c>
      <c r="D171" s="164" t="s">
        <v>127</v>
      </c>
      <c r="E171" s="165" t="s">
        <v>298</v>
      </c>
      <c r="F171" s="166" t="s">
        <v>299</v>
      </c>
      <c r="G171" s="167" t="s">
        <v>255</v>
      </c>
      <c r="H171" s="168">
        <v>22.05</v>
      </c>
      <c r="I171" s="169"/>
      <c r="J171" s="170">
        <f>ROUND(I171*H171,2)</f>
        <v>0</v>
      </c>
      <c r="K171" s="166" t="s">
        <v>192</v>
      </c>
      <c r="L171" s="40"/>
      <c r="M171" s="171" t="s">
        <v>5</v>
      </c>
      <c r="N171" s="172" t="s">
        <v>50</v>
      </c>
      <c r="O171" s="41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AR171" s="23" t="s">
        <v>125</v>
      </c>
      <c r="AT171" s="23" t="s">
        <v>127</v>
      </c>
      <c r="AU171" s="23" t="s">
        <v>88</v>
      </c>
      <c r="AY171" s="23" t="s">
        <v>126</v>
      </c>
      <c r="BE171" s="175">
        <f>IF(N171="základní",J171,0)</f>
        <v>0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23" t="s">
        <v>26</v>
      </c>
      <c r="BK171" s="175">
        <f>ROUND(I171*H171,2)</f>
        <v>0</v>
      </c>
      <c r="BL171" s="23" t="s">
        <v>125</v>
      </c>
      <c r="BM171" s="23" t="s">
        <v>300</v>
      </c>
    </row>
    <row r="172" spans="2:65" s="1" customFormat="1" ht="27">
      <c r="B172" s="40"/>
      <c r="D172" s="176" t="s">
        <v>132</v>
      </c>
      <c r="F172" s="177" t="s">
        <v>301</v>
      </c>
      <c r="I172" s="178"/>
      <c r="L172" s="40"/>
      <c r="M172" s="179"/>
      <c r="N172" s="41"/>
      <c r="O172" s="41"/>
      <c r="P172" s="41"/>
      <c r="Q172" s="41"/>
      <c r="R172" s="41"/>
      <c r="S172" s="41"/>
      <c r="T172" s="69"/>
      <c r="AT172" s="23" t="s">
        <v>132</v>
      </c>
      <c r="AU172" s="23" t="s">
        <v>88</v>
      </c>
    </row>
    <row r="173" spans="2:65" s="10" customFormat="1" ht="13.5">
      <c r="B173" s="180"/>
      <c r="D173" s="176" t="s">
        <v>134</v>
      </c>
      <c r="E173" s="181" t="s">
        <v>5</v>
      </c>
      <c r="F173" s="182" t="s">
        <v>302</v>
      </c>
      <c r="H173" s="183">
        <v>22.05</v>
      </c>
      <c r="I173" s="184"/>
      <c r="L173" s="180"/>
      <c r="M173" s="185"/>
      <c r="N173" s="186"/>
      <c r="O173" s="186"/>
      <c r="P173" s="186"/>
      <c r="Q173" s="186"/>
      <c r="R173" s="186"/>
      <c r="S173" s="186"/>
      <c r="T173" s="187"/>
      <c r="AT173" s="181" t="s">
        <v>134</v>
      </c>
      <c r="AU173" s="181" t="s">
        <v>88</v>
      </c>
      <c r="AV173" s="10" t="s">
        <v>88</v>
      </c>
      <c r="AW173" s="10" t="s">
        <v>135</v>
      </c>
      <c r="AX173" s="10" t="s">
        <v>79</v>
      </c>
      <c r="AY173" s="181" t="s">
        <v>126</v>
      </c>
    </row>
    <row r="174" spans="2:65" s="11" customFormat="1" ht="13.5">
      <c r="B174" s="188"/>
      <c r="D174" s="176" t="s">
        <v>134</v>
      </c>
      <c r="E174" s="189" t="s">
        <v>5</v>
      </c>
      <c r="F174" s="190" t="s">
        <v>136</v>
      </c>
      <c r="H174" s="191">
        <v>22.05</v>
      </c>
      <c r="I174" s="192"/>
      <c r="L174" s="188"/>
      <c r="M174" s="193"/>
      <c r="N174" s="194"/>
      <c r="O174" s="194"/>
      <c r="P174" s="194"/>
      <c r="Q174" s="194"/>
      <c r="R174" s="194"/>
      <c r="S174" s="194"/>
      <c r="T174" s="195"/>
      <c r="AT174" s="189" t="s">
        <v>134</v>
      </c>
      <c r="AU174" s="189" t="s">
        <v>88</v>
      </c>
      <c r="AV174" s="11" t="s">
        <v>125</v>
      </c>
      <c r="AW174" s="11" t="s">
        <v>135</v>
      </c>
      <c r="AX174" s="11" t="s">
        <v>26</v>
      </c>
      <c r="AY174" s="189" t="s">
        <v>126</v>
      </c>
    </row>
    <row r="175" spans="2:65" s="1" customFormat="1" ht="16.5" customHeight="1">
      <c r="B175" s="163"/>
      <c r="C175" s="164" t="s">
        <v>303</v>
      </c>
      <c r="D175" s="164" t="s">
        <v>127</v>
      </c>
      <c r="E175" s="165" t="s">
        <v>304</v>
      </c>
      <c r="F175" s="166" t="s">
        <v>305</v>
      </c>
      <c r="G175" s="167" t="s">
        <v>255</v>
      </c>
      <c r="H175" s="168">
        <v>22.05</v>
      </c>
      <c r="I175" s="169"/>
      <c r="J175" s="170">
        <f>ROUND(I175*H175,2)</f>
        <v>0</v>
      </c>
      <c r="K175" s="166" t="s">
        <v>192</v>
      </c>
      <c r="L175" s="40"/>
      <c r="M175" s="171" t="s">
        <v>5</v>
      </c>
      <c r="N175" s="172" t="s">
        <v>50</v>
      </c>
      <c r="O175" s="41"/>
      <c r="P175" s="173">
        <f>O175*H175</f>
        <v>0</v>
      </c>
      <c r="Q175" s="173">
        <v>0</v>
      </c>
      <c r="R175" s="173">
        <f>Q175*H175</f>
        <v>0</v>
      </c>
      <c r="S175" s="173">
        <v>0</v>
      </c>
      <c r="T175" s="174">
        <f>S175*H175</f>
        <v>0</v>
      </c>
      <c r="AR175" s="23" t="s">
        <v>125</v>
      </c>
      <c r="AT175" s="23" t="s">
        <v>127</v>
      </c>
      <c r="AU175" s="23" t="s">
        <v>88</v>
      </c>
      <c r="AY175" s="23" t="s">
        <v>126</v>
      </c>
      <c r="BE175" s="175">
        <f>IF(N175="základní",J175,0)</f>
        <v>0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23" t="s">
        <v>26</v>
      </c>
      <c r="BK175" s="175">
        <f>ROUND(I175*H175,2)</f>
        <v>0</v>
      </c>
      <c r="BL175" s="23" t="s">
        <v>125</v>
      </c>
      <c r="BM175" s="23" t="s">
        <v>306</v>
      </c>
    </row>
    <row r="176" spans="2:65" s="1" customFormat="1" ht="27">
      <c r="B176" s="40"/>
      <c r="D176" s="176" t="s">
        <v>132</v>
      </c>
      <c r="F176" s="177" t="s">
        <v>307</v>
      </c>
      <c r="I176" s="178"/>
      <c r="L176" s="40"/>
      <c r="M176" s="179"/>
      <c r="N176" s="41"/>
      <c r="O176" s="41"/>
      <c r="P176" s="41"/>
      <c r="Q176" s="41"/>
      <c r="R176" s="41"/>
      <c r="S176" s="41"/>
      <c r="T176" s="69"/>
      <c r="AT176" s="23" t="s">
        <v>132</v>
      </c>
      <c r="AU176" s="23" t="s">
        <v>88</v>
      </c>
    </row>
    <row r="177" spans="2:65" s="10" customFormat="1" ht="13.5">
      <c r="B177" s="180"/>
      <c r="D177" s="176" t="s">
        <v>134</v>
      </c>
      <c r="E177" s="181" t="s">
        <v>5</v>
      </c>
      <c r="F177" s="182" t="s">
        <v>308</v>
      </c>
      <c r="H177" s="183">
        <v>22.05</v>
      </c>
      <c r="I177" s="184"/>
      <c r="L177" s="180"/>
      <c r="M177" s="185"/>
      <c r="N177" s="186"/>
      <c r="O177" s="186"/>
      <c r="P177" s="186"/>
      <c r="Q177" s="186"/>
      <c r="R177" s="186"/>
      <c r="S177" s="186"/>
      <c r="T177" s="187"/>
      <c r="AT177" s="181" t="s">
        <v>134</v>
      </c>
      <c r="AU177" s="181" t="s">
        <v>88</v>
      </c>
      <c r="AV177" s="10" t="s">
        <v>88</v>
      </c>
      <c r="AW177" s="10" t="s">
        <v>135</v>
      </c>
      <c r="AX177" s="10" t="s">
        <v>79</v>
      </c>
      <c r="AY177" s="181" t="s">
        <v>126</v>
      </c>
    </row>
    <row r="178" spans="2:65" s="11" customFormat="1" ht="13.5">
      <c r="B178" s="188"/>
      <c r="D178" s="176" t="s">
        <v>134</v>
      </c>
      <c r="E178" s="189" t="s">
        <v>5</v>
      </c>
      <c r="F178" s="190" t="s">
        <v>136</v>
      </c>
      <c r="H178" s="191">
        <v>22.05</v>
      </c>
      <c r="I178" s="192"/>
      <c r="L178" s="188"/>
      <c r="M178" s="193"/>
      <c r="N178" s="194"/>
      <c r="O178" s="194"/>
      <c r="P178" s="194"/>
      <c r="Q178" s="194"/>
      <c r="R178" s="194"/>
      <c r="S178" s="194"/>
      <c r="T178" s="195"/>
      <c r="AT178" s="189" t="s">
        <v>134</v>
      </c>
      <c r="AU178" s="189" t="s">
        <v>88</v>
      </c>
      <c r="AV178" s="11" t="s">
        <v>125</v>
      </c>
      <c r="AW178" s="11" t="s">
        <v>135</v>
      </c>
      <c r="AX178" s="11" t="s">
        <v>26</v>
      </c>
      <c r="AY178" s="189" t="s">
        <v>126</v>
      </c>
    </row>
    <row r="179" spans="2:65" s="1" customFormat="1" ht="16.5" customHeight="1">
      <c r="B179" s="163"/>
      <c r="C179" s="164" t="s">
        <v>10</v>
      </c>
      <c r="D179" s="164" t="s">
        <v>127</v>
      </c>
      <c r="E179" s="165" t="s">
        <v>309</v>
      </c>
      <c r="F179" s="166" t="s">
        <v>310</v>
      </c>
      <c r="G179" s="167" t="s">
        <v>255</v>
      </c>
      <c r="H179" s="168">
        <v>8.032</v>
      </c>
      <c r="I179" s="169"/>
      <c r="J179" s="170">
        <f>ROUND(I179*H179,2)</f>
        <v>0</v>
      </c>
      <c r="K179" s="166" t="s">
        <v>192</v>
      </c>
      <c r="L179" s="40"/>
      <c r="M179" s="171" t="s">
        <v>5</v>
      </c>
      <c r="N179" s="172" t="s">
        <v>50</v>
      </c>
      <c r="O179" s="41"/>
      <c r="P179" s="173">
        <f>O179*H179</f>
        <v>0</v>
      </c>
      <c r="Q179" s="173">
        <v>0</v>
      </c>
      <c r="R179" s="173">
        <f>Q179*H179</f>
        <v>0</v>
      </c>
      <c r="S179" s="173">
        <v>0</v>
      </c>
      <c r="T179" s="174">
        <f>S179*H179</f>
        <v>0</v>
      </c>
      <c r="AR179" s="23" t="s">
        <v>125</v>
      </c>
      <c r="AT179" s="23" t="s">
        <v>127</v>
      </c>
      <c r="AU179" s="23" t="s">
        <v>88</v>
      </c>
      <c r="AY179" s="23" t="s">
        <v>126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23" t="s">
        <v>26</v>
      </c>
      <c r="BK179" s="175">
        <f>ROUND(I179*H179,2)</f>
        <v>0</v>
      </c>
      <c r="BL179" s="23" t="s">
        <v>125</v>
      </c>
      <c r="BM179" s="23" t="s">
        <v>311</v>
      </c>
    </row>
    <row r="180" spans="2:65" s="1" customFormat="1" ht="27">
      <c r="B180" s="40"/>
      <c r="D180" s="176" t="s">
        <v>132</v>
      </c>
      <c r="F180" s="177" t="s">
        <v>312</v>
      </c>
      <c r="I180" s="178"/>
      <c r="L180" s="40"/>
      <c r="M180" s="179"/>
      <c r="N180" s="41"/>
      <c r="O180" s="41"/>
      <c r="P180" s="41"/>
      <c r="Q180" s="41"/>
      <c r="R180" s="41"/>
      <c r="S180" s="41"/>
      <c r="T180" s="69"/>
      <c r="AT180" s="23" t="s">
        <v>132</v>
      </c>
      <c r="AU180" s="23" t="s">
        <v>88</v>
      </c>
    </row>
    <row r="181" spans="2:65" s="10" customFormat="1" ht="13.5">
      <c r="B181" s="180"/>
      <c r="D181" s="176" t="s">
        <v>134</v>
      </c>
      <c r="E181" s="181" t="s">
        <v>5</v>
      </c>
      <c r="F181" s="182" t="s">
        <v>313</v>
      </c>
      <c r="H181" s="183">
        <v>6.75</v>
      </c>
      <c r="I181" s="184"/>
      <c r="L181" s="180"/>
      <c r="M181" s="185"/>
      <c r="N181" s="186"/>
      <c r="O181" s="186"/>
      <c r="P181" s="186"/>
      <c r="Q181" s="186"/>
      <c r="R181" s="186"/>
      <c r="S181" s="186"/>
      <c r="T181" s="187"/>
      <c r="AT181" s="181" t="s">
        <v>134</v>
      </c>
      <c r="AU181" s="181" t="s">
        <v>88</v>
      </c>
      <c r="AV181" s="10" t="s">
        <v>88</v>
      </c>
      <c r="AW181" s="10" t="s">
        <v>135</v>
      </c>
      <c r="AX181" s="10" t="s">
        <v>79</v>
      </c>
      <c r="AY181" s="181" t="s">
        <v>126</v>
      </c>
    </row>
    <row r="182" spans="2:65" s="10" customFormat="1" ht="13.5">
      <c r="B182" s="180"/>
      <c r="D182" s="176" t="s">
        <v>134</v>
      </c>
      <c r="E182" s="181" t="s">
        <v>5</v>
      </c>
      <c r="F182" s="182" t="s">
        <v>314</v>
      </c>
      <c r="H182" s="183">
        <v>0.25</v>
      </c>
      <c r="I182" s="184"/>
      <c r="L182" s="180"/>
      <c r="M182" s="185"/>
      <c r="N182" s="186"/>
      <c r="O182" s="186"/>
      <c r="P182" s="186"/>
      <c r="Q182" s="186"/>
      <c r="R182" s="186"/>
      <c r="S182" s="186"/>
      <c r="T182" s="187"/>
      <c r="AT182" s="181" t="s">
        <v>134</v>
      </c>
      <c r="AU182" s="181" t="s">
        <v>88</v>
      </c>
      <c r="AV182" s="10" t="s">
        <v>88</v>
      </c>
      <c r="AW182" s="10" t="s">
        <v>135</v>
      </c>
      <c r="AX182" s="10" t="s">
        <v>79</v>
      </c>
      <c r="AY182" s="181" t="s">
        <v>126</v>
      </c>
    </row>
    <row r="183" spans="2:65" s="10" customFormat="1" ht="13.5">
      <c r="B183" s="180"/>
      <c r="D183" s="176" t="s">
        <v>134</v>
      </c>
      <c r="E183" s="181" t="s">
        <v>5</v>
      </c>
      <c r="F183" s="182" t="s">
        <v>315</v>
      </c>
      <c r="H183" s="183">
        <v>7.1999999999999995E-2</v>
      </c>
      <c r="I183" s="184"/>
      <c r="L183" s="180"/>
      <c r="M183" s="185"/>
      <c r="N183" s="186"/>
      <c r="O183" s="186"/>
      <c r="P183" s="186"/>
      <c r="Q183" s="186"/>
      <c r="R183" s="186"/>
      <c r="S183" s="186"/>
      <c r="T183" s="187"/>
      <c r="AT183" s="181" t="s">
        <v>134</v>
      </c>
      <c r="AU183" s="181" t="s">
        <v>88</v>
      </c>
      <c r="AV183" s="10" t="s">
        <v>88</v>
      </c>
      <c r="AW183" s="10" t="s">
        <v>135</v>
      </c>
      <c r="AX183" s="10" t="s">
        <v>79</v>
      </c>
      <c r="AY183" s="181" t="s">
        <v>126</v>
      </c>
    </row>
    <row r="184" spans="2:65" s="10" customFormat="1" ht="13.5">
      <c r="B184" s="180"/>
      <c r="D184" s="176" t="s">
        <v>134</v>
      </c>
      <c r="E184" s="181" t="s">
        <v>5</v>
      </c>
      <c r="F184" s="182" t="s">
        <v>316</v>
      </c>
      <c r="H184" s="183">
        <v>0.96</v>
      </c>
      <c r="I184" s="184"/>
      <c r="L184" s="180"/>
      <c r="M184" s="185"/>
      <c r="N184" s="186"/>
      <c r="O184" s="186"/>
      <c r="P184" s="186"/>
      <c r="Q184" s="186"/>
      <c r="R184" s="186"/>
      <c r="S184" s="186"/>
      <c r="T184" s="187"/>
      <c r="AT184" s="181" t="s">
        <v>134</v>
      </c>
      <c r="AU184" s="181" t="s">
        <v>88</v>
      </c>
      <c r="AV184" s="10" t="s">
        <v>88</v>
      </c>
      <c r="AW184" s="10" t="s">
        <v>135</v>
      </c>
      <c r="AX184" s="10" t="s">
        <v>79</v>
      </c>
      <c r="AY184" s="181" t="s">
        <v>126</v>
      </c>
    </row>
    <row r="185" spans="2:65" s="11" customFormat="1" ht="13.5">
      <c r="B185" s="188"/>
      <c r="D185" s="176" t="s">
        <v>134</v>
      </c>
      <c r="E185" s="189" t="s">
        <v>5</v>
      </c>
      <c r="F185" s="190" t="s">
        <v>136</v>
      </c>
      <c r="H185" s="191">
        <v>8.032</v>
      </c>
      <c r="I185" s="192"/>
      <c r="L185" s="188"/>
      <c r="M185" s="193"/>
      <c r="N185" s="194"/>
      <c r="O185" s="194"/>
      <c r="P185" s="194"/>
      <c r="Q185" s="194"/>
      <c r="R185" s="194"/>
      <c r="S185" s="194"/>
      <c r="T185" s="195"/>
      <c r="AT185" s="189" t="s">
        <v>134</v>
      </c>
      <c r="AU185" s="189" t="s">
        <v>88</v>
      </c>
      <c r="AV185" s="11" t="s">
        <v>125</v>
      </c>
      <c r="AW185" s="11" t="s">
        <v>135</v>
      </c>
      <c r="AX185" s="11" t="s">
        <v>26</v>
      </c>
      <c r="AY185" s="189" t="s">
        <v>126</v>
      </c>
    </row>
    <row r="186" spans="2:65" s="1" customFormat="1" ht="16.5" customHeight="1">
      <c r="B186" s="163"/>
      <c r="C186" s="164" t="s">
        <v>317</v>
      </c>
      <c r="D186" s="164" t="s">
        <v>127</v>
      </c>
      <c r="E186" s="165" t="s">
        <v>318</v>
      </c>
      <c r="F186" s="166" t="s">
        <v>319</v>
      </c>
      <c r="G186" s="167" t="s">
        <v>255</v>
      </c>
      <c r="H186" s="168">
        <v>8.032</v>
      </c>
      <c r="I186" s="169"/>
      <c r="J186" s="170">
        <f>ROUND(I186*H186,2)</f>
        <v>0</v>
      </c>
      <c r="K186" s="166" t="s">
        <v>192</v>
      </c>
      <c r="L186" s="40"/>
      <c r="M186" s="171" t="s">
        <v>5</v>
      </c>
      <c r="N186" s="172" t="s">
        <v>50</v>
      </c>
      <c r="O186" s="41"/>
      <c r="P186" s="173">
        <f>O186*H186</f>
        <v>0</v>
      </c>
      <c r="Q186" s="173">
        <v>0</v>
      </c>
      <c r="R186" s="173">
        <f>Q186*H186</f>
        <v>0</v>
      </c>
      <c r="S186" s="173">
        <v>0</v>
      </c>
      <c r="T186" s="174">
        <f>S186*H186</f>
        <v>0</v>
      </c>
      <c r="AR186" s="23" t="s">
        <v>125</v>
      </c>
      <c r="AT186" s="23" t="s">
        <v>127</v>
      </c>
      <c r="AU186" s="23" t="s">
        <v>88</v>
      </c>
      <c r="AY186" s="23" t="s">
        <v>126</v>
      </c>
      <c r="BE186" s="175">
        <f>IF(N186="základní",J186,0)</f>
        <v>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23" t="s">
        <v>26</v>
      </c>
      <c r="BK186" s="175">
        <f>ROUND(I186*H186,2)</f>
        <v>0</v>
      </c>
      <c r="BL186" s="23" t="s">
        <v>125</v>
      </c>
      <c r="BM186" s="23" t="s">
        <v>320</v>
      </c>
    </row>
    <row r="187" spans="2:65" s="1" customFormat="1" ht="27">
      <c r="B187" s="40"/>
      <c r="D187" s="176" t="s">
        <v>132</v>
      </c>
      <c r="F187" s="177" t="s">
        <v>321</v>
      </c>
      <c r="I187" s="178"/>
      <c r="L187" s="40"/>
      <c r="M187" s="179"/>
      <c r="N187" s="41"/>
      <c r="O187" s="41"/>
      <c r="P187" s="41"/>
      <c r="Q187" s="41"/>
      <c r="R187" s="41"/>
      <c r="S187" s="41"/>
      <c r="T187" s="69"/>
      <c r="AT187" s="23" t="s">
        <v>132</v>
      </c>
      <c r="AU187" s="23" t="s">
        <v>88</v>
      </c>
    </row>
    <row r="188" spans="2:65" s="10" customFormat="1" ht="13.5">
      <c r="B188" s="180"/>
      <c r="D188" s="176" t="s">
        <v>134</v>
      </c>
      <c r="E188" s="181" t="s">
        <v>5</v>
      </c>
      <c r="F188" s="182" t="s">
        <v>322</v>
      </c>
      <c r="H188" s="183">
        <v>8.032</v>
      </c>
      <c r="I188" s="184"/>
      <c r="L188" s="180"/>
      <c r="M188" s="185"/>
      <c r="N188" s="186"/>
      <c r="O188" s="186"/>
      <c r="P188" s="186"/>
      <c r="Q188" s="186"/>
      <c r="R188" s="186"/>
      <c r="S188" s="186"/>
      <c r="T188" s="187"/>
      <c r="AT188" s="181" t="s">
        <v>134</v>
      </c>
      <c r="AU188" s="181" t="s">
        <v>88</v>
      </c>
      <c r="AV188" s="10" t="s">
        <v>88</v>
      </c>
      <c r="AW188" s="10" t="s">
        <v>135</v>
      </c>
      <c r="AX188" s="10" t="s">
        <v>79</v>
      </c>
      <c r="AY188" s="181" t="s">
        <v>126</v>
      </c>
    </row>
    <row r="189" spans="2:65" s="11" customFormat="1" ht="13.5">
      <c r="B189" s="188"/>
      <c r="D189" s="176" t="s">
        <v>134</v>
      </c>
      <c r="E189" s="189" t="s">
        <v>5</v>
      </c>
      <c r="F189" s="190" t="s">
        <v>136</v>
      </c>
      <c r="H189" s="191">
        <v>8.032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134</v>
      </c>
      <c r="AU189" s="189" t="s">
        <v>88</v>
      </c>
      <c r="AV189" s="11" t="s">
        <v>125</v>
      </c>
      <c r="AW189" s="11" t="s">
        <v>135</v>
      </c>
      <c r="AX189" s="11" t="s">
        <v>26</v>
      </c>
      <c r="AY189" s="189" t="s">
        <v>126</v>
      </c>
    </row>
    <row r="190" spans="2:65" s="1" customFormat="1" ht="16.5" customHeight="1">
      <c r="B190" s="163"/>
      <c r="C190" s="164" t="s">
        <v>323</v>
      </c>
      <c r="D190" s="164" t="s">
        <v>127</v>
      </c>
      <c r="E190" s="165" t="s">
        <v>324</v>
      </c>
      <c r="F190" s="166" t="s">
        <v>325</v>
      </c>
      <c r="G190" s="167" t="s">
        <v>186</v>
      </c>
      <c r="H190" s="168">
        <v>62.1</v>
      </c>
      <c r="I190" s="169"/>
      <c r="J190" s="170">
        <f>ROUND(I190*H190,2)</f>
        <v>0</v>
      </c>
      <c r="K190" s="166" t="s">
        <v>192</v>
      </c>
      <c r="L190" s="40"/>
      <c r="M190" s="171" t="s">
        <v>5</v>
      </c>
      <c r="N190" s="172" t="s">
        <v>50</v>
      </c>
      <c r="O190" s="41"/>
      <c r="P190" s="173">
        <f>O190*H190</f>
        <v>0</v>
      </c>
      <c r="Q190" s="173">
        <v>8.4000000000000003E-4</v>
      </c>
      <c r="R190" s="173">
        <f>Q190*H190</f>
        <v>5.2164000000000002E-2</v>
      </c>
      <c r="S190" s="173">
        <v>0</v>
      </c>
      <c r="T190" s="174">
        <f>S190*H190</f>
        <v>0</v>
      </c>
      <c r="AR190" s="23" t="s">
        <v>125</v>
      </c>
      <c r="AT190" s="23" t="s">
        <v>127</v>
      </c>
      <c r="AU190" s="23" t="s">
        <v>88</v>
      </c>
      <c r="AY190" s="23" t="s">
        <v>126</v>
      </c>
      <c r="BE190" s="175">
        <f>IF(N190="základní",J190,0)</f>
        <v>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23" t="s">
        <v>26</v>
      </c>
      <c r="BK190" s="175">
        <f>ROUND(I190*H190,2)</f>
        <v>0</v>
      </c>
      <c r="BL190" s="23" t="s">
        <v>125</v>
      </c>
      <c r="BM190" s="23" t="s">
        <v>326</v>
      </c>
    </row>
    <row r="191" spans="2:65" s="1" customFormat="1" ht="27">
      <c r="B191" s="40"/>
      <c r="D191" s="176" t="s">
        <v>132</v>
      </c>
      <c r="F191" s="177" t="s">
        <v>327</v>
      </c>
      <c r="I191" s="178"/>
      <c r="L191" s="40"/>
      <c r="M191" s="179"/>
      <c r="N191" s="41"/>
      <c r="O191" s="41"/>
      <c r="P191" s="41"/>
      <c r="Q191" s="41"/>
      <c r="R191" s="41"/>
      <c r="S191" s="41"/>
      <c r="T191" s="69"/>
      <c r="AT191" s="23" t="s">
        <v>132</v>
      </c>
      <c r="AU191" s="23" t="s">
        <v>88</v>
      </c>
    </row>
    <row r="192" spans="2:65" s="10" customFormat="1" ht="13.5">
      <c r="B192" s="180"/>
      <c r="D192" s="176" t="s">
        <v>134</v>
      </c>
      <c r="E192" s="181" t="s">
        <v>5</v>
      </c>
      <c r="F192" s="182" t="s">
        <v>328</v>
      </c>
      <c r="H192" s="183">
        <v>62.1</v>
      </c>
      <c r="I192" s="184"/>
      <c r="L192" s="180"/>
      <c r="M192" s="185"/>
      <c r="N192" s="186"/>
      <c r="O192" s="186"/>
      <c r="P192" s="186"/>
      <c r="Q192" s="186"/>
      <c r="R192" s="186"/>
      <c r="S192" s="186"/>
      <c r="T192" s="187"/>
      <c r="AT192" s="181" t="s">
        <v>134</v>
      </c>
      <c r="AU192" s="181" t="s">
        <v>88</v>
      </c>
      <c r="AV192" s="10" t="s">
        <v>88</v>
      </c>
      <c r="AW192" s="10" t="s">
        <v>135</v>
      </c>
      <c r="AX192" s="10" t="s">
        <v>79</v>
      </c>
      <c r="AY192" s="181" t="s">
        <v>126</v>
      </c>
    </row>
    <row r="193" spans="2:65" s="11" customFormat="1" ht="13.5">
      <c r="B193" s="188"/>
      <c r="D193" s="176" t="s">
        <v>134</v>
      </c>
      <c r="E193" s="189" t="s">
        <v>5</v>
      </c>
      <c r="F193" s="190" t="s">
        <v>136</v>
      </c>
      <c r="H193" s="191">
        <v>62.1</v>
      </c>
      <c r="I193" s="192"/>
      <c r="L193" s="188"/>
      <c r="M193" s="193"/>
      <c r="N193" s="194"/>
      <c r="O193" s="194"/>
      <c r="P193" s="194"/>
      <c r="Q193" s="194"/>
      <c r="R193" s="194"/>
      <c r="S193" s="194"/>
      <c r="T193" s="195"/>
      <c r="AT193" s="189" t="s">
        <v>134</v>
      </c>
      <c r="AU193" s="189" t="s">
        <v>88</v>
      </c>
      <c r="AV193" s="11" t="s">
        <v>125</v>
      </c>
      <c r="AW193" s="11" t="s">
        <v>135</v>
      </c>
      <c r="AX193" s="11" t="s">
        <v>26</v>
      </c>
      <c r="AY193" s="189" t="s">
        <v>126</v>
      </c>
    </row>
    <row r="194" spans="2:65" s="1" customFormat="1" ht="16.5" customHeight="1">
      <c r="B194" s="163"/>
      <c r="C194" s="164" t="s">
        <v>329</v>
      </c>
      <c r="D194" s="164" t="s">
        <v>127</v>
      </c>
      <c r="E194" s="165" t="s">
        <v>330</v>
      </c>
      <c r="F194" s="166" t="s">
        <v>331</v>
      </c>
      <c r="G194" s="167" t="s">
        <v>186</v>
      </c>
      <c r="H194" s="168">
        <v>62.1</v>
      </c>
      <c r="I194" s="169"/>
      <c r="J194" s="170">
        <f>ROUND(I194*H194,2)</f>
        <v>0</v>
      </c>
      <c r="K194" s="166" t="s">
        <v>192</v>
      </c>
      <c r="L194" s="40"/>
      <c r="M194" s="171" t="s">
        <v>5</v>
      </c>
      <c r="N194" s="172" t="s">
        <v>50</v>
      </c>
      <c r="O194" s="41"/>
      <c r="P194" s="173">
        <f>O194*H194</f>
        <v>0</v>
      </c>
      <c r="Q194" s="173">
        <v>0</v>
      </c>
      <c r="R194" s="173">
        <f>Q194*H194</f>
        <v>0</v>
      </c>
      <c r="S194" s="173">
        <v>0</v>
      </c>
      <c r="T194" s="174">
        <f>S194*H194</f>
        <v>0</v>
      </c>
      <c r="AR194" s="23" t="s">
        <v>125</v>
      </c>
      <c r="AT194" s="23" t="s">
        <v>127</v>
      </c>
      <c r="AU194" s="23" t="s">
        <v>88</v>
      </c>
      <c r="AY194" s="23" t="s">
        <v>126</v>
      </c>
      <c r="BE194" s="175">
        <f>IF(N194="základní",J194,0)</f>
        <v>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23" t="s">
        <v>26</v>
      </c>
      <c r="BK194" s="175">
        <f>ROUND(I194*H194,2)</f>
        <v>0</v>
      </c>
      <c r="BL194" s="23" t="s">
        <v>125</v>
      </c>
      <c r="BM194" s="23" t="s">
        <v>332</v>
      </c>
    </row>
    <row r="195" spans="2:65" s="1" customFormat="1" ht="27">
      <c r="B195" s="40"/>
      <c r="D195" s="176" t="s">
        <v>132</v>
      </c>
      <c r="F195" s="177" t="s">
        <v>333</v>
      </c>
      <c r="I195" s="178"/>
      <c r="L195" s="40"/>
      <c r="M195" s="179"/>
      <c r="N195" s="41"/>
      <c r="O195" s="41"/>
      <c r="P195" s="41"/>
      <c r="Q195" s="41"/>
      <c r="R195" s="41"/>
      <c r="S195" s="41"/>
      <c r="T195" s="69"/>
      <c r="AT195" s="23" t="s">
        <v>132</v>
      </c>
      <c r="AU195" s="23" t="s">
        <v>88</v>
      </c>
    </row>
    <row r="196" spans="2:65" s="10" customFormat="1" ht="13.5">
      <c r="B196" s="180"/>
      <c r="D196" s="176" t="s">
        <v>134</v>
      </c>
      <c r="E196" s="181" t="s">
        <v>5</v>
      </c>
      <c r="F196" s="182" t="s">
        <v>334</v>
      </c>
      <c r="H196" s="183">
        <v>62.1</v>
      </c>
      <c r="I196" s="184"/>
      <c r="L196" s="180"/>
      <c r="M196" s="185"/>
      <c r="N196" s="186"/>
      <c r="O196" s="186"/>
      <c r="P196" s="186"/>
      <c r="Q196" s="186"/>
      <c r="R196" s="186"/>
      <c r="S196" s="186"/>
      <c r="T196" s="187"/>
      <c r="AT196" s="181" t="s">
        <v>134</v>
      </c>
      <c r="AU196" s="181" t="s">
        <v>88</v>
      </c>
      <c r="AV196" s="10" t="s">
        <v>88</v>
      </c>
      <c r="AW196" s="10" t="s">
        <v>135</v>
      </c>
      <c r="AX196" s="10" t="s">
        <v>79</v>
      </c>
      <c r="AY196" s="181" t="s">
        <v>126</v>
      </c>
    </row>
    <row r="197" spans="2:65" s="11" customFormat="1" ht="13.5">
      <c r="B197" s="188"/>
      <c r="D197" s="176" t="s">
        <v>134</v>
      </c>
      <c r="E197" s="189" t="s">
        <v>5</v>
      </c>
      <c r="F197" s="190" t="s">
        <v>136</v>
      </c>
      <c r="H197" s="191">
        <v>62.1</v>
      </c>
      <c r="I197" s="192"/>
      <c r="L197" s="188"/>
      <c r="M197" s="193"/>
      <c r="N197" s="194"/>
      <c r="O197" s="194"/>
      <c r="P197" s="194"/>
      <c r="Q197" s="194"/>
      <c r="R197" s="194"/>
      <c r="S197" s="194"/>
      <c r="T197" s="195"/>
      <c r="AT197" s="189" t="s">
        <v>134</v>
      </c>
      <c r="AU197" s="189" t="s">
        <v>88</v>
      </c>
      <c r="AV197" s="11" t="s">
        <v>125</v>
      </c>
      <c r="AW197" s="11" t="s">
        <v>135</v>
      </c>
      <c r="AX197" s="11" t="s">
        <v>26</v>
      </c>
      <c r="AY197" s="189" t="s">
        <v>126</v>
      </c>
    </row>
    <row r="198" spans="2:65" s="1" customFormat="1" ht="25.5" customHeight="1">
      <c r="B198" s="163"/>
      <c r="C198" s="164" t="s">
        <v>335</v>
      </c>
      <c r="D198" s="164" t="s">
        <v>127</v>
      </c>
      <c r="E198" s="165" t="s">
        <v>336</v>
      </c>
      <c r="F198" s="166" t="s">
        <v>337</v>
      </c>
      <c r="G198" s="167" t="s">
        <v>255</v>
      </c>
      <c r="H198" s="168">
        <v>39.316000000000003</v>
      </c>
      <c r="I198" s="169"/>
      <c r="J198" s="170">
        <f>ROUND(I198*H198,2)</f>
        <v>0</v>
      </c>
      <c r="K198" s="166" t="s">
        <v>192</v>
      </c>
      <c r="L198" s="40"/>
      <c r="M198" s="171" t="s">
        <v>5</v>
      </c>
      <c r="N198" s="172" t="s">
        <v>50</v>
      </c>
      <c r="O198" s="41"/>
      <c r="P198" s="173">
        <f>O198*H198</f>
        <v>0</v>
      </c>
      <c r="Q198" s="173">
        <v>0</v>
      </c>
      <c r="R198" s="173">
        <f>Q198*H198</f>
        <v>0</v>
      </c>
      <c r="S198" s="173">
        <v>0</v>
      </c>
      <c r="T198" s="174">
        <f>S198*H198</f>
        <v>0</v>
      </c>
      <c r="AR198" s="23" t="s">
        <v>125</v>
      </c>
      <c r="AT198" s="23" t="s">
        <v>127</v>
      </c>
      <c r="AU198" s="23" t="s">
        <v>88</v>
      </c>
      <c r="AY198" s="23" t="s">
        <v>126</v>
      </c>
      <c r="BE198" s="175">
        <f>IF(N198="základní",J198,0)</f>
        <v>0</v>
      </c>
      <c r="BF198" s="175">
        <f>IF(N198="snížená",J198,0)</f>
        <v>0</v>
      </c>
      <c r="BG198" s="175">
        <f>IF(N198="zákl. přenesená",J198,0)</f>
        <v>0</v>
      </c>
      <c r="BH198" s="175">
        <f>IF(N198="sníž. přenesená",J198,0)</f>
        <v>0</v>
      </c>
      <c r="BI198" s="175">
        <f>IF(N198="nulová",J198,0)</f>
        <v>0</v>
      </c>
      <c r="BJ198" s="23" t="s">
        <v>26</v>
      </c>
      <c r="BK198" s="175">
        <f>ROUND(I198*H198,2)</f>
        <v>0</v>
      </c>
      <c r="BL198" s="23" t="s">
        <v>125</v>
      </c>
      <c r="BM198" s="23" t="s">
        <v>338</v>
      </c>
    </row>
    <row r="199" spans="2:65" s="1" customFormat="1" ht="40.5">
      <c r="B199" s="40"/>
      <c r="D199" s="176" t="s">
        <v>132</v>
      </c>
      <c r="F199" s="177" t="s">
        <v>339</v>
      </c>
      <c r="I199" s="178"/>
      <c r="L199" s="40"/>
      <c r="M199" s="179"/>
      <c r="N199" s="41"/>
      <c r="O199" s="41"/>
      <c r="P199" s="41"/>
      <c r="Q199" s="41"/>
      <c r="R199" s="41"/>
      <c r="S199" s="41"/>
      <c r="T199" s="69"/>
      <c r="AT199" s="23" t="s">
        <v>132</v>
      </c>
      <c r="AU199" s="23" t="s">
        <v>88</v>
      </c>
    </row>
    <row r="200" spans="2:65" s="10" customFormat="1" ht="13.5">
      <c r="B200" s="180"/>
      <c r="D200" s="176" t="s">
        <v>134</v>
      </c>
      <c r="E200" s="181" t="s">
        <v>5</v>
      </c>
      <c r="F200" s="182" t="s">
        <v>340</v>
      </c>
      <c r="H200" s="183">
        <v>39.316000000000003</v>
      </c>
      <c r="I200" s="184"/>
      <c r="L200" s="180"/>
      <c r="M200" s="185"/>
      <c r="N200" s="186"/>
      <c r="O200" s="186"/>
      <c r="P200" s="186"/>
      <c r="Q200" s="186"/>
      <c r="R200" s="186"/>
      <c r="S200" s="186"/>
      <c r="T200" s="187"/>
      <c r="AT200" s="181" t="s">
        <v>134</v>
      </c>
      <c r="AU200" s="181" t="s">
        <v>88</v>
      </c>
      <c r="AV200" s="10" t="s">
        <v>88</v>
      </c>
      <c r="AW200" s="10" t="s">
        <v>135</v>
      </c>
      <c r="AX200" s="10" t="s">
        <v>79</v>
      </c>
      <c r="AY200" s="181" t="s">
        <v>126</v>
      </c>
    </row>
    <row r="201" spans="2:65" s="11" customFormat="1" ht="13.5">
      <c r="B201" s="188"/>
      <c r="D201" s="176" t="s">
        <v>134</v>
      </c>
      <c r="E201" s="189" t="s">
        <v>5</v>
      </c>
      <c r="F201" s="190" t="s">
        <v>136</v>
      </c>
      <c r="H201" s="191">
        <v>39.316000000000003</v>
      </c>
      <c r="I201" s="192"/>
      <c r="L201" s="188"/>
      <c r="M201" s="193"/>
      <c r="N201" s="194"/>
      <c r="O201" s="194"/>
      <c r="P201" s="194"/>
      <c r="Q201" s="194"/>
      <c r="R201" s="194"/>
      <c r="S201" s="194"/>
      <c r="T201" s="195"/>
      <c r="AT201" s="189" t="s">
        <v>134</v>
      </c>
      <c r="AU201" s="189" t="s">
        <v>88</v>
      </c>
      <c r="AV201" s="11" t="s">
        <v>125</v>
      </c>
      <c r="AW201" s="11" t="s">
        <v>135</v>
      </c>
      <c r="AX201" s="11" t="s">
        <v>26</v>
      </c>
      <c r="AY201" s="189" t="s">
        <v>126</v>
      </c>
    </row>
    <row r="202" spans="2:65" s="1" customFormat="1" ht="16.5" customHeight="1">
      <c r="B202" s="163"/>
      <c r="C202" s="164" t="s">
        <v>341</v>
      </c>
      <c r="D202" s="164" t="s">
        <v>127</v>
      </c>
      <c r="E202" s="165" t="s">
        <v>342</v>
      </c>
      <c r="F202" s="166" t="s">
        <v>343</v>
      </c>
      <c r="G202" s="167" t="s">
        <v>199</v>
      </c>
      <c r="H202" s="168">
        <v>1</v>
      </c>
      <c r="I202" s="169"/>
      <c r="J202" s="170">
        <f>ROUND(I202*H202,2)</f>
        <v>0</v>
      </c>
      <c r="K202" s="166" t="s">
        <v>192</v>
      </c>
      <c r="L202" s="40"/>
      <c r="M202" s="171" t="s">
        <v>5</v>
      </c>
      <c r="N202" s="172" t="s">
        <v>50</v>
      </c>
      <c r="O202" s="41"/>
      <c r="P202" s="173">
        <f>O202*H202</f>
        <v>0</v>
      </c>
      <c r="Q202" s="173">
        <v>0</v>
      </c>
      <c r="R202" s="173">
        <f>Q202*H202</f>
        <v>0</v>
      </c>
      <c r="S202" s="173">
        <v>0</v>
      </c>
      <c r="T202" s="174">
        <f>S202*H202</f>
        <v>0</v>
      </c>
      <c r="AR202" s="23" t="s">
        <v>125</v>
      </c>
      <c r="AT202" s="23" t="s">
        <v>127</v>
      </c>
      <c r="AU202" s="23" t="s">
        <v>88</v>
      </c>
      <c r="AY202" s="23" t="s">
        <v>126</v>
      </c>
      <c r="BE202" s="175">
        <f>IF(N202="základní",J202,0)</f>
        <v>0</v>
      </c>
      <c r="BF202" s="175">
        <f>IF(N202="snížená",J202,0)</f>
        <v>0</v>
      </c>
      <c r="BG202" s="175">
        <f>IF(N202="zákl. přenesená",J202,0)</f>
        <v>0</v>
      </c>
      <c r="BH202" s="175">
        <f>IF(N202="sníž. přenesená",J202,0)</f>
        <v>0</v>
      </c>
      <c r="BI202" s="175">
        <f>IF(N202="nulová",J202,0)</f>
        <v>0</v>
      </c>
      <c r="BJ202" s="23" t="s">
        <v>26</v>
      </c>
      <c r="BK202" s="175">
        <f>ROUND(I202*H202,2)</f>
        <v>0</v>
      </c>
      <c r="BL202" s="23" t="s">
        <v>125</v>
      </c>
      <c r="BM202" s="23" t="s">
        <v>344</v>
      </c>
    </row>
    <row r="203" spans="2:65" s="1" customFormat="1" ht="27">
      <c r="B203" s="40"/>
      <c r="D203" s="176" t="s">
        <v>132</v>
      </c>
      <c r="F203" s="177" t="s">
        <v>345</v>
      </c>
      <c r="I203" s="178"/>
      <c r="L203" s="40"/>
      <c r="M203" s="179"/>
      <c r="N203" s="41"/>
      <c r="O203" s="41"/>
      <c r="P203" s="41"/>
      <c r="Q203" s="41"/>
      <c r="R203" s="41"/>
      <c r="S203" s="41"/>
      <c r="T203" s="69"/>
      <c r="AT203" s="23" t="s">
        <v>132</v>
      </c>
      <c r="AU203" s="23" t="s">
        <v>88</v>
      </c>
    </row>
    <row r="204" spans="2:65" s="1" customFormat="1" ht="25.5" customHeight="1">
      <c r="B204" s="163"/>
      <c r="C204" s="164" t="s">
        <v>346</v>
      </c>
      <c r="D204" s="164" t="s">
        <v>127</v>
      </c>
      <c r="E204" s="165" t="s">
        <v>347</v>
      </c>
      <c r="F204" s="166" t="s">
        <v>348</v>
      </c>
      <c r="G204" s="167" t="s">
        <v>199</v>
      </c>
      <c r="H204" s="168">
        <v>1</v>
      </c>
      <c r="I204" s="169"/>
      <c r="J204" s="170">
        <f>ROUND(I204*H204,2)</f>
        <v>0</v>
      </c>
      <c r="K204" s="166" t="s">
        <v>192</v>
      </c>
      <c r="L204" s="40"/>
      <c r="M204" s="171" t="s">
        <v>5</v>
      </c>
      <c r="N204" s="172" t="s">
        <v>50</v>
      </c>
      <c r="O204" s="41"/>
      <c r="P204" s="173">
        <f>O204*H204</f>
        <v>0</v>
      </c>
      <c r="Q204" s="173">
        <v>0</v>
      </c>
      <c r="R204" s="173">
        <f>Q204*H204</f>
        <v>0</v>
      </c>
      <c r="S204" s="173">
        <v>0</v>
      </c>
      <c r="T204" s="174">
        <f>S204*H204</f>
        <v>0</v>
      </c>
      <c r="AR204" s="23" t="s">
        <v>125</v>
      </c>
      <c r="AT204" s="23" t="s">
        <v>127</v>
      </c>
      <c r="AU204" s="23" t="s">
        <v>88</v>
      </c>
      <c r="AY204" s="23" t="s">
        <v>126</v>
      </c>
      <c r="BE204" s="175">
        <f>IF(N204="základní",J204,0)</f>
        <v>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23" t="s">
        <v>26</v>
      </c>
      <c r="BK204" s="175">
        <f>ROUND(I204*H204,2)</f>
        <v>0</v>
      </c>
      <c r="BL204" s="23" t="s">
        <v>125</v>
      </c>
      <c r="BM204" s="23" t="s">
        <v>349</v>
      </c>
    </row>
    <row r="205" spans="2:65" s="1" customFormat="1" ht="27">
      <c r="B205" s="40"/>
      <c r="D205" s="176" t="s">
        <v>132</v>
      </c>
      <c r="F205" s="177" t="s">
        <v>350</v>
      </c>
      <c r="I205" s="178"/>
      <c r="L205" s="40"/>
      <c r="M205" s="179"/>
      <c r="N205" s="41"/>
      <c r="O205" s="41"/>
      <c r="P205" s="41"/>
      <c r="Q205" s="41"/>
      <c r="R205" s="41"/>
      <c r="S205" s="41"/>
      <c r="T205" s="69"/>
      <c r="AT205" s="23" t="s">
        <v>132</v>
      </c>
      <c r="AU205" s="23" t="s">
        <v>88</v>
      </c>
    </row>
    <row r="206" spans="2:65" s="1" customFormat="1" ht="16.5" customHeight="1">
      <c r="B206" s="163"/>
      <c r="C206" s="164" t="s">
        <v>351</v>
      </c>
      <c r="D206" s="164" t="s">
        <v>127</v>
      </c>
      <c r="E206" s="165" t="s">
        <v>352</v>
      </c>
      <c r="F206" s="166" t="s">
        <v>353</v>
      </c>
      <c r="G206" s="167" t="s">
        <v>199</v>
      </c>
      <c r="H206" s="168">
        <v>1</v>
      </c>
      <c r="I206" s="169"/>
      <c r="J206" s="170">
        <f>ROUND(I206*H206,2)</f>
        <v>0</v>
      </c>
      <c r="K206" s="166" t="s">
        <v>192</v>
      </c>
      <c r="L206" s="40"/>
      <c r="M206" s="171" t="s">
        <v>5</v>
      </c>
      <c r="N206" s="172" t="s">
        <v>50</v>
      </c>
      <c r="O206" s="41"/>
      <c r="P206" s="173">
        <f>O206*H206</f>
        <v>0</v>
      </c>
      <c r="Q206" s="173">
        <v>0</v>
      </c>
      <c r="R206" s="173">
        <f>Q206*H206</f>
        <v>0</v>
      </c>
      <c r="S206" s="173">
        <v>0</v>
      </c>
      <c r="T206" s="174">
        <f>S206*H206</f>
        <v>0</v>
      </c>
      <c r="AR206" s="23" t="s">
        <v>125</v>
      </c>
      <c r="AT206" s="23" t="s">
        <v>127</v>
      </c>
      <c r="AU206" s="23" t="s">
        <v>88</v>
      </c>
      <c r="AY206" s="23" t="s">
        <v>126</v>
      </c>
      <c r="BE206" s="175">
        <f>IF(N206="základní",J206,0)</f>
        <v>0</v>
      </c>
      <c r="BF206" s="175">
        <f>IF(N206="snížená",J206,0)</f>
        <v>0</v>
      </c>
      <c r="BG206" s="175">
        <f>IF(N206="zákl. přenesená",J206,0)</f>
        <v>0</v>
      </c>
      <c r="BH206" s="175">
        <f>IF(N206="sníž. přenesená",J206,0)</f>
        <v>0</v>
      </c>
      <c r="BI206" s="175">
        <f>IF(N206="nulová",J206,0)</f>
        <v>0</v>
      </c>
      <c r="BJ206" s="23" t="s">
        <v>26</v>
      </c>
      <c r="BK206" s="175">
        <f>ROUND(I206*H206,2)</f>
        <v>0</v>
      </c>
      <c r="BL206" s="23" t="s">
        <v>125</v>
      </c>
      <c r="BM206" s="23" t="s">
        <v>354</v>
      </c>
    </row>
    <row r="207" spans="2:65" s="1" customFormat="1" ht="27">
      <c r="B207" s="40"/>
      <c r="D207" s="176" t="s">
        <v>132</v>
      </c>
      <c r="F207" s="177" t="s">
        <v>355</v>
      </c>
      <c r="I207" s="178"/>
      <c r="L207" s="40"/>
      <c r="M207" s="179"/>
      <c r="N207" s="41"/>
      <c r="O207" s="41"/>
      <c r="P207" s="41"/>
      <c r="Q207" s="41"/>
      <c r="R207" s="41"/>
      <c r="S207" s="41"/>
      <c r="T207" s="69"/>
      <c r="AT207" s="23" t="s">
        <v>132</v>
      </c>
      <c r="AU207" s="23" t="s">
        <v>88</v>
      </c>
    </row>
    <row r="208" spans="2:65" s="1" customFormat="1" ht="16.5" customHeight="1">
      <c r="B208" s="163"/>
      <c r="C208" s="164" t="s">
        <v>356</v>
      </c>
      <c r="D208" s="164" t="s">
        <v>127</v>
      </c>
      <c r="E208" s="165" t="s">
        <v>357</v>
      </c>
      <c r="F208" s="166" t="s">
        <v>358</v>
      </c>
      <c r="G208" s="167" t="s">
        <v>255</v>
      </c>
      <c r="H208" s="168">
        <v>184.28899999999999</v>
      </c>
      <c r="I208" s="169"/>
      <c r="J208" s="170">
        <f>ROUND(I208*H208,2)</f>
        <v>0</v>
      </c>
      <c r="K208" s="166" t="s">
        <v>192</v>
      </c>
      <c r="L208" s="40"/>
      <c r="M208" s="171" t="s">
        <v>5</v>
      </c>
      <c r="N208" s="172" t="s">
        <v>50</v>
      </c>
      <c r="O208" s="41"/>
      <c r="P208" s="173">
        <f>O208*H208</f>
        <v>0</v>
      </c>
      <c r="Q208" s="173">
        <v>0</v>
      </c>
      <c r="R208" s="173">
        <f>Q208*H208</f>
        <v>0</v>
      </c>
      <c r="S208" s="173">
        <v>0</v>
      </c>
      <c r="T208" s="174">
        <f>S208*H208</f>
        <v>0</v>
      </c>
      <c r="AR208" s="23" t="s">
        <v>125</v>
      </c>
      <c r="AT208" s="23" t="s">
        <v>127</v>
      </c>
      <c r="AU208" s="23" t="s">
        <v>88</v>
      </c>
      <c r="AY208" s="23" t="s">
        <v>126</v>
      </c>
      <c r="BE208" s="175">
        <f>IF(N208="základní",J208,0)</f>
        <v>0</v>
      </c>
      <c r="BF208" s="175">
        <f>IF(N208="snížená",J208,0)</f>
        <v>0</v>
      </c>
      <c r="BG208" s="175">
        <f>IF(N208="zákl. přenesená",J208,0)</f>
        <v>0</v>
      </c>
      <c r="BH208" s="175">
        <f>IF(N208="sníž. přenesená",J208,0)</f>
        <v>0</v>
      </c>
      <c r="BI208" s="175">
        <f>IF(N208="nulová",J208,0)</f>
        <v>0</v>
      </c>
      <c r="BJ208" s="23" t="s">
        <v>26</v>
      </c>
      <c r="BK208" s="175">
        <f>ROUND(I208*H208,2)</f>
        <v>0</v>
      </c>
      <c r="BL208" s="23" t="s">
        <v>125</v>
      </c>
      <c r="BM208" s="23" t="s">
        <v>359</v>
      </c>
    </row>
    <row r="209" spans="2:65" s="1" customFormat="1" ht="40.5">
      <c r="B209" s="40"/>
      <c r="D209" s="176" t="s">
        <v>132</v>
      </c>
      <c r="F209" s="177" t="s">
        <v>360</v>
      </c>
      <c r="I209" s="178"/>
      <c r="L209" s="40"/>
      <c r="M209" s="179"/>
      <c r="N209" s="41"/>
      <c r="O209" s="41"/>
      <c r="P209" s="41"/>
      <c r="Q209" s="41"/>
      <c r="R209" s="41"/>
      <c r="S209" s="41"/>
      <c r="T209" s="69"/>
      <c r="AT209" s="23" t="s">
        <v>132</v>
      </c>
      <c r="AU209" s="23" t="s">
        <v>88</v>
      </c>
    </row>
    <row r="210" spans="2:65" s="10" customFormat="1" ht="13.5">
      <c r="B210" s="180"/>
      <c r="D210" s="176" t="s">
        <v>134</v>
      </c>
      <c r="E210" s="181" t="s">
        <v>5</v>
      </c>
      <c r="F210" s="182" t="s">
        <v>361</v>
      </c>
      <c r="H210" s="183">
        <v>190.489</v>
      </c>
      <c r="I210" s="184"/>
      <c r="L210" s="180"/>
      <c r="M210" s="185"/>
      <c r="N210" s="186"/>
      <c r="O210" s="186"/>
      <c r="P210" s="186"/>
      <c r="Q210" s="186"/>
      <c r="R210" s="186"/>
      <c r="S210" s="186"/>
      <c r="T210" s="187"/>
      <c r="AT210" s="181" t="s">
        <v>134</v>
      </c>
      <c r="AU210" s="181" t="s">
        <v>88</v>
      </c>
      <c r="AV210" s="10" t="s">
        <v>88</v>
      </c>
      <c r="AW210" s="10" t="s">
        <v>135</v>
      </c>
      <c r="AX210" s="10" t="s">
        <v>79</v>
      </c>
      <c r="AY210" s="181" t="s">
        <v>126</v>
      </c>
    </row>
    <row r="211" spans="2:65" s="10" customFormat="1" ht="13.5">
      <c r="B211" s="180"/>
      <c r="D211" s="176" t="s">
        <v>134</v>
      </c>
      <c r="E211" s="181" t="s">
        <v>5</v>
      </c>
      <c r="F211" s="182" t="s">
        <v>362</v>
      </c>
      <c r="H211" s="183">
        <v>-6.2</v>
      </c>
      <c r="I211" s="184"/>
      <c r="L211" s="180"/>
      <c r="M211" s="185"/>
      <c r="N211" s="186"/>
      <c r="O211" s="186"/>
      <c r="P211" s="186"/>
      <c r="Q211" s="186"/>
      <c r="R211" s="186"/>
      <c r="S211" s="186"/>
      <c r="T211" s="187"/>
      <c r="AT211" s="181" t="s">
        <v>134</v>
      </c>
      <c r="AU211" s="181" t="s">
        <v>88</v>
      </c>
      <c r="AV211" s="10" t="s">
        <v>88</v>
      </c>
      <c r="AW211" s="10" t="s">
        <v>135</v>
      </c>
      <c r="AX211" s="10" t="s">
        <v>79</v>
      </c>
      <c r="AY211" s="181" t="s">
        <v>126</v>
      </c>
    </row>
    <row r="212" spans="2:65" s="11" customFormat="1" ht="13.5">
      <c r="B212" s="188"/>
      <c r="D212" s="176" t="s">
        <v>134</v>
      </c>
      <c r="E212" s="189" t="s">
        <v>5</v>
      </c>
      <c r="F212" s="190" t="s">
        <v>136</v>
      </c>
      <c r="H212" s="191">
        <v>184.28899999999999</v>
      </c>
      <c r="I212" s="192"/>
      <c r="L212" s="188"/>
      <c r="M212" s="193"/>
      <c r="N212" s="194"/>
      <c r="O212" s="194"/>
      <c r="P212" s="194"/>
      <c r="Q212" s="194"/>
      <c r="R212" s="194"/>
      <c r="S212" s="194"/>
      <c r="T212" s="195"/>
      <c r="AT212" s="189" t="s">
        <v>134</v>
      </c>
      <c r="AU212" s="189" t="s">
        <v>88</v>
      </c>
      <c r="AV212" s="11" t="s">
        <v>125</v>
      </c>
      <c r="AW212" s="11" t="s">
        <v>135</v>
      </c>
      <c r="AX212" s="11" t="s">
        <v>26</v>
      </c>
      <c r="AY212" s="189" t="s">
        <v>126</v>
      </c>
    </row>
    <row r="213" spans="2:65" s="1" customFormat="1" ht="25.5" customHeight="1">
      <c r="B213" s="163"/>
      <c r="C213" s="164" t="s">
        <v>363</v>
      </c>
      <c r="D213" s="164" t="s">
        <v>127</v>
      </c>
      <c r="E213" s="165" t="s">
        <v>364</v>
      </c>
      <c r="F213" s="166" t="s">
        <v>365</v>
      </c>
      <c r="G213" s="167" t="s">
        <v>255</v>
      </c>
      <c r="H213" s="168">
        <v>921.44500000000005</v>
      </c>
      <c r="I213" s="169"/>
      <c r="J213" s="170">
        <f>ROUND(I213*H213,2)</f>
        <v>0</v>
      </c>
      <c r="K213" s="166" t="s">
        <v>192</v>
      </c>
      <c r="L213" s="40"/>
      <c r="M213" s="171" t="s">
        <v>5</v>
      </c>
      <c r="N213" s="172" t="s">
        <v>50</v>
      </c>
      <c r="O213" s="41"/>
      <c r="P213" s="173">
        <f>O213*H213</f>
        <v>0</v>
      </c>
      <c r="Q213" s="173">
        <v>0</v>
      </c>
      <c r="R213" s="173">
        <f>Q213*H213</f>
        <v>0</v>
      </c>
      <c r="S213" s="173">
        <v>0</v>
      </c>
      <c r="T213" s="174">
        <f>S213*H213</f>
        <v>0</v>
      </c>
      <c r="AR213" s="23" t="s">
        <v>125</v>
      </c>
      <c r="AT213" s="23" t="s">
        <v>127</v>
      </c>
      <c r="AU213" s="23" t="s">
        <v>88</v>
      </c>
      <c r="AY213" s="23" t="s">
        <v>126</v>
      </c>
      <c r="BE213" s="175">
        <f>IF(N213="základní",J213,0)</f>
        <v>0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23" t="s">
        <v>26</v>
      </c>
      <c r="BK213" s="175">
        <f>ROUND(I213*H213,2)</f>
        <v>0</v>
      </c>
      <c r="BL213" s="23" t="s">
        <v>125</v>
      </c>
      <c r="BM213" s="23" t="s">
        <v>366</v>
      </c>
    </row>
    <row r="214" spans="2:65" s="1" customFormat="1" ht="40.5">
      <c r="B214" s="40"/>
      <c r="D214" s="176" t="s">
        <v>132</v>
      </c>
      <c r="F214" s="177" t="s">
        <v>367</v>
      </c>
      <c r="I214" s="178"/>
      <c r="L214" s="40"/>
      <c r="M214" s="179"/>
      <c r="N214" s="41"/>
      <c r="O214" s="41"/>
      <c r="P214" s="41"/>
      <c r="Q214" s="41"/>
      <c r="R214" s="41"/>
      <c r="S214" s="41"/>
      <c r="T214" s="69"/>
      <c r="AT214" s="23" t="s">
        <v>132</v>
      </c>
      <c r="AU214" s="23" t="s">
        <v>88</v>
      </c>
    </row>
    <row r="215" spans="2:65" s="10" customFormat="1" ht="13.5">
      <c r="B215" s="180"/>
      <c r="D215" s="176" t="s">
        <v>134</v>
      </c>
      <c r="E215" s="181" t="s">
        <v>5</v>
      </c>
      <c r="F215" s="182" t="s">
        <v>368</v>
      </c>
      <c r="H215" s="183">
        <v>921.44500000000005</v>
      </c>
      <c r="I215" s="184"/>
      <c r="L215" s="180"/>
      <c r="M215" s="185"/>
      <c r="N215" s="186"/>
      <c r="O215" s="186"/>
      <c r="P215" s="186"/>
      <c r="Q215" s="186"/>
      <c r="R215" s="186"/>
      <c r="S215" s="186"/>
      <c r="T215" s="187"/>
      <c r="AT215" s="181" t="s">
        <v>134</v>
      </c>
      <c r="AU215" s="181" t="s">
        <v>88</v>
      </c>
      <c r="AV215" s="10" t="s">
        <v>88</v>
      </c>
      <c r="AW215" s="10" t="s">
        <v>135</v>
      </c>
      <c r="AX215" s="10" t="s">
        <v>79</v>
      </c>
      <c r="AY215" s="181" t="s">
        <v>126</v>
      </c>
    </row>
    <row r="216" spans="2:65" s="11" customFormat="1" ht="13.5">
      <c r="B216" s="188"/>
      <c r="D216" s="176" t="s">
        <v>134</v>
      </c>
      <c r="E216" s="189" t="s">
        <v>5</v>
      </c>
      <c r="F216" s="190" t="s">
        <v>136</v>
      </c>
      <c r="H216" s="191">
        <v>921.44500000000005</v>
      </c>
      <c r="I216" s="192"/>
      <c r="L216" s="188"/>
      <c r="M216" s="193"/>
      <c r="N216" s="194"/>
      <c r="O216" s="194"/>
      <c r="P216" s="194"/>
      <c r="Q216" s="194"/>
      <c r="R216" s="194"/>
      <c r="S216" s="194"/>
      <c r="T216" s="195"/>
      <c r="AT216" s="189" t="s">
        <v>134</v>
      </c>
      <c r="AU216" s="189" t="s">
        <v>88</v>
      </c>
      <c r="AV216" s="11" t="s">
        <v>125</v>
      </c>
      <c r="AW216" s="11" t="s">
        <v>135</v>
      </c>
      <c r="AX216" s="11" t="s">
        <v>26</v>
      </c>
      <c r="AY216" s="189" t="s">
        <v>126</v>
      </c>
    </row>
    <row r="217" spans="2:65" s="1" customFormat="1" ht="16.5" customHeight="1">
      <c r="B217" s="163"/>
      <c r="C217" s="164" t="s">
        <v>369</v>
      </c>
      <c r="D217" s="164" t="s">
        <v>127</v>
      </c>
      <c r="E217" s="165" t="s">
        <v>370</v>
      </c>
      <c r="F217" s="166" t="s">
        <v>371</v>
      </c>
      <c r="G217" s="167" t="s">
        <v>255</v>
      </c>
      <c r="H217" s="168">
        <v>6.2</v>
      </c>
      <c r="I217" s="169"/>
      <c r="J217" s="170">
        <f>ROUND(I217*H217,2)</f>
        <v>0</v>
      </c>
      <c r="K217" s="166" t="s">
        <v>192</v>
      </c>
      <c r="L217" s="40"/>
      <c r="M217" s="171" t="s">
        <v>5</v>
      </c>
      <c r="N217" s="172" t="s">
        <v>50</v>
      </c>
      <c r="O217" s="41"/>
      <c r="P217" s="173">
        <f>O217*H217</f>
        <v>0</v>
      </c>
      <c r="Q217" s="173">
        <v>0</v>
      </c>
      <c r="R217" s="173">
        <f>Q217*H217</f>
        <v>0</v>
      </c>
      <c r="S217" s="173">
        <v>0</v>
      </c>
      <c r="T217" s="174">
        <f>S217*H217</f>
        <v>0</v>
      </c>
      <c r="AR217" s="23" t="s">
        <v>125</v>
      </c>
      <c r="AT217" s="23" t="s">
        <v>127</v>
      </c>
      <c r="AU217" s="23" t="s">
        <v>88</v>
      </c>
      <c r="AY217" s="23" t="s">
        <v>126</v>
      </c>
      <c r="BE217" s="175">
        <f>IF(N217="základní",J217,0)</f>
        <v>0</v>
      </c>
      <c r="BF217" s="175">
        <f>IF(N217="snížená",J217,0)</f>
        <v>0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23" t="s">
        <v>26</v>
      </c>
      <c r="BK217" s="175">
        <f>ROUND(I217*H217,2)</f>
        <v>0</v>
      </c>
      <c r="BL217" s="23" t="s">
        <v>125</v>
      </c>
      <c r="BM217" s="23" t="s">
        <v>372</v>
      </c>
    </row>
    <row r="218" spans="2:65" s="1" customFormat="1" ht="40.5">
      <c r="B218" s="40"/>
      <c r="D218" s="176" t="s">
        <v>132</v>
      </c>
      <c r="F218" s="177" t="s">
        <v>373</v>
      </c>
      <c r="I218" s="178"/>
      <c r="L218" s="40"/>
      <c r="M218" s="179"/>
      <c r="N218" s="41"/>
      <c r="O218" s="41"/>
      <c r="P218" s="41"/>
      <c r="Q218" s="41"/>
      <c r="R218" s="41"/>
      <c r="S218" s="41"/>
      <c r="T218" s="69"/>
      <c r="AT218" s="23" t="s">
        <v>132</v>
      </c>
      <c r="AU218" s="23" t="s">
        <v>88</v>
      </c>
    </row>
    <row r="219" spans="2:65" s="10" customFormat="1" ht="13.5">
      <c r="B219" s="180"/>
      <c r="D219" s="176" t="s">
        <v>134</v>
      </c>
      <c r="E219" s="181" t="s">
        <v>5</v>
      </c>
      <c r="F219" s="182" t="s">
        <v>374</v>
      </c>
      <c r="H219" s="183">
        <v>6.2</v>
      </c>
      <c r="I219" s="184"/>
      <c r="L219" s="180"/>
      <c r="M219" s="185"/>
      <c r="N219" s="186"/>
      <c r="O219" s="186"/>
      <c r="P219" s="186"/>
      <c r="Q219" s="186"/>
      <c r="R219" s="186"/>
      <c r="S219" s="186"/>
      <c r="T219" s="187"/>
      <c r="AT219" s="181" t="s">
        <v>134</v>
      </c>
      <c r="AU219" s="181" t="s">
        <v>88</v>
      </c>
      <c r="AV219" s="10" t="s">
        <v>88</v>
      </c>
      <c r="AW219" s="10" t="s">
        <v>135</v>
      </c>
      <c r="AX219" s="10" t="s">
        <v>79</v>
      </c>
      <c r="AY219" s="181" t="s">
        <v>126</v>
      </c>
    </row>
    <row r="220" spans="2:65" s="11" customFormat="1" ht="13.5">
      <c r="B220" s="188"/>
      <c r="D220" s="176" t="s">
        <v>134</v>
      </c>
      <c r="E220" s="189" t="s">
        <v>5</v>
      </c>
      <c r="F220" s="190" t="s">
        <v>136</v>
      </c>
      <c r="H220" s="191">
        <v>6.2</v>
      </c>
      <c r="I220" s="192"/>
      <c r="L220" s="188"/>
      <c r="M220" s="193"/>
      <c r="N220" s="194"/>
      <c r="O220" s="194"/>
      <c r="P220" s="194"/>
      <c r="Q220" s="194"/>
      <c r="R220" s="194"/>
      <c r="S220" s="194"/>
      <c r="T220" s="195"/>
      <c r="AT220" s="189" t="s">
        <v>134</v>
      </c>
      <c r="AU220" s="189" t="s">
        <v>88</v>
      </c>
      <c r="AV220" s="11" t="s">
        <v>125</v>
      </c>
      <c r="AW220" s="11" t="s">
        <v>135</v>
      </c>
      <c r="AX220" s="11" t="s">
        <v>26</v>
      </c>
      <c r="AY220" s="189" t="s">
        <v>126</v>
      </c>
    </row>
    <row r="221" spans="2:65" s="1" customFormat="1" ht="16.5" customHeight="1">
      <c r="B221" s="163"/>
      <c r="C221" s="164" t="s">
        <v>375</v>
      </c>
      <c r="D221" s="164" t="s">
        <v>127</v>
      </c>
      <c r="E221" s="165" t="s">
        <v>376</v>
      </c>
      <c r="F221" s="166" t="s">
        <v>377</v>
      </c>
      <c r="G221" s="167" t="s">
        <v>255</v>
      </c>
      <c r="H221" s="168">
        <v>184.28899999999999</v>
      </c>
      <c r="I221" s="169"/>
      <c r="J221" s="170">
        <f>ROUND(I221*H221,2)</f>
        <v>0</v>
      </c>
      <c r="K221" s="166" t="s">
        <v>192</v>
      </c>
      <c r="L221" s="40"/>
      <c r="M221" s="171" t="s">
        <v>5</v>
      </c>
      <c r="N221" s="172" t="s">
        <v>50</v>
      </c>
      <c r="O221" s="41"/>
      <c r="P221" s="173">
        <f>O221*H221</f>
        <v>0</v>
      </c>
      <c r="Q221" s="173">
        <v>0</v>
      </c>
      <c r="R221" s="173">
        <f>Q221*H221</f>
        <v>0</v>
      </c>
      <c r="S221" s="173">
        <v>0</v>
      </c>
      <c r="T221" s="174">
        <f>S221*H221</f>
        <v>0</v>
      </c>
      <c r="AR221" s="23" t="s">
        <v>125</v>
      </c>
      <c r="AT221" s="23" t="s">
        <v>127</v>
      </c>
      <c r="AU221" s="23" t="s">
        <v>88</v>
      </c>
      <c r="AY221" s="23" t="s">
        <v>126</v>
      </c>
      <c r="BE221" s="175">
        <f>IF(N221="základní",J221,0)</f>
        <v>0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23" t="s">
        <v>26</v>
      </c>
      <c r="BK221" s="175">
        <f>ROUND(I221*H221,2)</f>
        <v>0</v>
      </c>
      <c r="BL221" s="23" t="s">
        <v>125</v>
      </c>
      <c r="BM221" s="23" t="s">
        <v>378</v>
      </c>
    </row>
    <row r="222" spans="2:65" s="1" customFormat="1" ht="13.5">
      <c r="B222" s="40"/>
      <c r="D222" s="176" t="s">
        <v>132</v>
      </c>
      <c r="F222" s="177" t="s">
        <v>377</v>
      </c>
      <c r="I222" s="178"/>
      <c r="L222" s="40"/>
      <c r="M222" s="179"/>
      <c r="N222" s="41"/>
      <c r="O222" s="41"/>
      <c r="P222" s="41"/>
      <c r="Q222" s="41"/>
      <c r="R222" s="41"/>
      <c r="S222" s="41"/>
      <c r="T222" s="69"/>
      <c r="AT222" s="23" t="s">
        <v>132</v>
      </c>
      <c r="AU222" s="23" t="s">
        <v>88</v>
      </c>
    </row>
    <row r="223" spans="2:65" s="10" customFormat="1" ht="13.5">
      <c r="B223" s="180"/>
      <c r="D223" s="176" t="s">
        <v>134</v>
      </c>
      <c r="E223" s="181" t="s">
        <v>5</v>
      </c>
      <c r="F223" s="182" t="s">
        <v>379</v>
      </c>
      <c r="H223" s="183">
        <v>184.28899999999999</v>
      </c>
      <c r="I223" s="184"/>
      <c r="L223" s="180"/>
      <c r="M223" s="185"/>
      <c r="N223" s="186"/>
      <c r="O223" s="186"/>
      <c r="P223" s="186"/>
      <c r="Q223" s="186"/>
      <c r="R223" s="186"/>
      <c r="S223" s="186"/>
      <c r="T223" s="187"/>
      <c r="AT223" s="181" t="s">
        <v>134</v>
      </c>
      <c r="AU223" s="181" t="s">
        <v>88</v>
      </c>
      <c r="AV223" s="10" t="s">
        <v>88</v>
      </c>
      <c r="AW223" s="10" t="s">
        <v>135</v>
      </c>
      <c r="AX223" s="10" t="s">
        <v>79</v>
      </c>
      <c r="AY223" s="181" t="s">
        <v>126</v>
      </c>
    </row>
    <row r="224" spans="2:65" s="11" customFormat="1" ht="13.5">
      <c r="B224" s="188"/>
      <c r="D224" s="176" t="s">
        <v>134</v>
      </c>
      <c r="E224" s="189" t="s">
        <v>5</v>
      </c>
      <c r="F224" s="190" t="s">
        <v>136</v>
      </c>
      <c r="H224" s="191">
        <v>184.28899999999999</v>
      </c>
      <c r="I224" s="192"/>
      <c r="L224" s="188"/>
      <c r="M224" s="193"/>
      <c r="N224" s="194"/>
      <c r="O224" s="194"/>
      <c r="P224" s="194"/>
      <c r="Q224" s="194"/>
      <c r="R224" s="194"/>
      <c r="S224" s="194"/>
      <c r="T224" s="195"/>
      <c r="AT224" s="189" t="s">
        <v>134</v>
      </c>
      <c r="AU224" s="189" t="s">
        <v>88</v>
      </c>
      <c r="AV224" s="11" t="s">
        <v>125</v>
      </c>
      <c r="AW224" s="11" t="s">
        <v>135</v>
      </c>
      <c r="AX224" s="11" t="s">
        <v>26</v>
      </c>
      <c r="AY224" s="189" t="s">
        <v>126</v>
      </c>
    </row>
    <row r="225" spans="2:65" s="1" customFormat="1" ht="16.5" customHeight="1">
      <c r="B225" s="163"/>
      <c r="C225" s="164" t="s">
        <v>380</v>
      </c>
      <c r="D225" s="164" t="s">
        <v>127</v>
      </c>
      <c r="E225" s="165" t="s">
        <v>381</v>
      </c>
      <c r="F225" s="166" t="s">
        <v>382</v>
      </c>
      <c r="G225" s="167" t="s">
        <v>383</v>
      </c>
      <c r="H225" s="168">
        <v>331.72</v>
      </c>
      <c r="I225" s="169"/>
      <c r="J225" s="170">
        <f>ROUND(I225*H225,2)</f>
        <v>0</v>
      </c>
      <c r="K225" s="166" t="s">
        <v>192</v>
      </c>
      <c r="L225" s="40"/>
      <c r="M225" s="171" t="s">
        <v>5</v>
      </c>
      <c r="N225" s="172" t="s">
        <v>50</v>
      </c>
      <c r="O225" s="41"/>
      <c r="P225" s="173">
        <f>O225*H225</f>
        <v>0</v>
      </c>
      <c r="Q225" s="173">
        <v>0</v>
      </c>
      <c r="R225" s="173">
        <f>Q225*H225</f>
        <v>0</v>
      </c>
      <c r="S225" s="173">
        <v>0</v>
      </c>
      <c r="T225" s="174">
        <f>S225*H225</f>
        <v>0</v>
      </c>
      <c r="AR225" s="23" t="s">
        <v>125</v>
      </c>
      <c r="AT225" s="23" t="s">
        <v>127</v>
      </c>
      <c r="AU225" s="23" t="s">
        <v>88</v>
      </c>
      <c r="AY225" s="23" t="s">
        <v>126</v>
      </c>
      <c r="BE225" s="175">
        <f>IF(N225="základní",J225,0)</f>
        <v>0</v>
      </c>
      <c r="BF225" s="175">
        <f>IF(N225="snížená",J225,0)</f>
        <v>0</v>
      </c>
      <c r="BG225" s="175">
        <f>IF(N225="zákl. přenesená",J225,0)</f>
        <v>0</v>
      </c>
      <c r="BH225" s="175">
        <f>IF(N225="sníž. přenesená",J225,0)</f>
        <v>0</v>
      </c>
      <c r="BI225" s="175">
        <f>IF(N225="nulová",J225,0)</f>
        <v>0</v>
      </c>
      <c r="BJ225" s="23" t="s">
        <v>26</v>
      </c>
      <c r="BK225" s="175">
        <f>ROUND(I225*H225,2)</f>
        <v>0</v>
      </c>
      <c r="BL225" s="23" t="s">
        <v>125</v>
      </c>
      <c r="BM225" s="23" t="s">
        <v>384</v>
      </c>
    </row>
    <row r="226" spans="2:65" s="1" customFormat="1" ht="13.5">
      <c r="B226" s="40"/>
      <c r="D226" s="176" t="s">
        <v>132</v>
      </c>
      <c r="F226" s="177" t="s">
        <v>385</v>
      </c>
      <c r="I226" s="178"/>
      <c r="L226" s="40"/>
      <c r="M226" s="179"/>
      <c r="N226" s="41"/>
      <c r="O226" s="41"/>
      <c r="P226" s="41"/>
      <c r="Q226" s="41"/>
      <c r="R226" s="41"/>
      <c r="S226" s="41"/>
      <c r="T226" s="69"/>
      <c r="AT226" s="23" t="s">
        <v>132</v>
      </c>
      <c r="AU226" s="23" t="s">
        <v>88</v>
      </c>
    </row>
    <row r="227" spans="2:65" s="10" customFormat="1" ht="13.5">
      <c r="B227" s="180"/>
      <c r="D227" s="176" t="s">
        <v>134</v>
      </c>
      <c r="E227" s="181" t="s">
        <v>5</v>
      </c>
      <c r="F227" s="182" t="s">
        <v>386</v>
      </c>
      <c r="H227" s="183">
        <v>331.72019999999998</v>
      </c>
      <c r="I227" s="184"/>
      <c r="L227" s="180"/>
      <c r="M227" s="185"/>
      <c r="N227" s="186"/>
      <c r="O227" s="186"/>
      <c r="P227" s="186"/>
      <c r="Q227" s="186"/>
      <c r="R227" s="186"/>
      <c r="S227" s="186"/>
      <c r="T227" s="187"/>
      <c r="AT227" s="181" t="s">
        <v>134</v>
      </c>
      <c r="AU227" s="181" t="s">
        <v>88</v>
      </c>
      <c r="AV227" s="10" t="s">
        <v>88</v>
      </c>
      <c r="AW227" s="10" t="s">
        <v>135</v>
      </c>
      <c r="AX227" s="10" t="s">
        <v>79</v>
      </c>
      <c r="AY227" s="181" t="s">
        <v>126</v>
      </c>
    </row>
    <row r="228" spans="2:65" s="11" customFormat="1" ht="13.5">
      <c r="B228" s="188"/>
      <c r="D228" s="176" t="s">
        <v>134</v>
      </c>
      <c r="E228" s="189" t="s">
        <v>5</v>
      </c>
      <c r="F228" s="190" t="s">
        <v>136</v>
      </c>
      <c r="H228" s="191">
        <v>331.72019999999998</v>
      </c>
      <c r="I228" s="192"/>
      <c r="L228" s="188"/>
      <c r="M228" s="193"/>
      <c r="N228" s="194"/>
      <c r="O228" s="194"/>
      <c r="P228" s="194"/>
      <c r="Q228" s="194"/>
      <c r="R228" s="194"/>
      <c r="S228" s="194"/>
      <c r="T228" s="195"/>
      <c r="AT228" s="189" t="s">
        <v>134</v>
      </c>
      <c r="AU228" s="189" t="s">
        <v>88</v>
      </c>
      <c r="AV228" s="11" t="s">
        <v>125</v>
      </c>
      <c r="AW228" s="11" t="s">
        <v>135</v>
      </c>
      <c r="AX228" s="11" t="s">
        <v>26</v>
      </c>
      <c r="AY228" s="189" t="s">
        <v>126</v>
      </c>
    </row>
    <row r="229" spans="2:65" s="1" customFormat="1" ht="16.5" customHeight="1">
      <c r="B229" s="163"/>
      <c r="C229" s="164" t="s">
        <v>387</v>
      </c>
      <c r="D229" s="164" t="s">
        <v>127</v>
      </c>
      <c r="E229" s="165" t="s">
        <v>388</v>
      </c>
      <c r="F229" s="166" t="s">
        <v>389</v>
      </c>
      <c r="G229" s="167" t="s">
        <v>255</v>
      </c>
      <c r="H229" s="168">
        <v>14.19</v>
      </c>
      <c r="I229" s="169"/>
      <c r="J229" s="170">
        <f>ROUND(I229*H229,2)</f>
        <v>0</v>
      </c>
      <c r="K229" s="166" t="s">
        <v>192</v>
      </c>
      <c r="L229" s="40"/>
      <c r="M229" s="171" t="s">
        <v>5</v>
      </c>
      <c r="N229" s="172" t="s">
        <v>50</v>
      </c>
      <c r="O229" s="41"/>
      <c r="P229" s="173">
        <f>O229*H229</f>
        <v>0</v>
      </c>
      <c r="Q229" s="173">
        <v>0</v>
      </c>
      <c r="R229" s="173">
        <f>Q229*H229</f>
        <v>0</v>
      </c>
      <c r="S229" s="173">
        <v>0</v>
      </c>
      <c r="T229" s="174">
        <f>S229*H229</f>
        <v>0</v>
      </c>
      <c r="AR229" s="23" t="s">
        <v>125</v>
      </c>
      <c r="AT229" s="23" t="s">
        <v>127</v>
      </c>
      <c r="AU229" s="23" t="s">
        <v>88</v>
      </c>
      <c r="AY229" s="23" t="s">
        <v>126</v>
      </c>
      <c r="BE229" s="175">
        <f>IF(N229="základní",J229,0)</f>
        <v>0</v>
      </c>
      <c r="BF229" s="175">
        <f>IF(N229="snížená",J229,0)</f>
        <v>0</v>
      </c>
      <c r="BG229" s="175">
        <f>IF(N229="zákl. přenesená",J229,0)</f>
        <v>0</v>
      </c>
      <c r="BH229" s="175">
        <f>IF(N229="sníž. přenesená",J229,0)</f>
        <v>0</v>
      </c>
      <c r="BI229" s="175">
        <f>IF(N229="nulová",J229,0)</f>
        <v>0</v>
      </c>
      <c r="BJ229" s="23" t="s">
        <v>26</v>
      </c>
      <c r="BK229" s="175">
        <f>ROUND(I229*H229,2)</f>
        <v>0</v>
      </c>
      <c r="BL229" s="23" t="s">
        <v>125</v>
      </c>
      <c r="BM229" s="23" t="s">
        <v>390</v>
      </c>
    </row>
    <row r="230" spans="2:65" s="1" customFormat="1" ht="27">
      <c r="B230" s="40"/>
      <c r="D230" s="176" t="s">
        <v>132</v>
      </c>
      <c r="F230" s="177" t="s">
        <v>391</v>
      </c>
      <c r="I230" s="178"/>
      <c r="L230" s="40"/>
      <c r="M230" s="179"/>
      <c r="N230" s="41"/>
      <c r="O230" s="41"/>
      <c r="P230" s="41"/>
      <c r="Q230" s="41"/>
      <c r="R230" s="41"/>
      <c r="S230" s="41"/>
      <c r="T230" s="69"/>
      <c r="AT230" s="23" t="s">
        <v>132</v>
      </c>
      <c r="AU230" s="23" t="s">
        <v>88</v>
      </c>
    </row>
    <row r="231" spans="2:65" s="10" customFormat="1" ht="13.5">
      <c r="B231" s="180"/>
      <c r="D231" s="176" t="s">
        <v>134</v>
      </c>
      <c r="E231" s="181" t="s">
        <v>5</v>
      </c>
      <c r="F231" s="182" t="s">
        <v>392</v>
      </c>
      <c r="H231" s="183">
        <v>3.9</v>
      </c>
      <c r="I231" s="184"/>
      <c r="L231" s="180"/>
      <c r="M231" s="185"/>
      <c r="N231" s="186"/>
      <c r="O231" s="186"/>
      <c r="P231" s="186"/>
      <c r="Q231" s="186"/>
      <c r="R231" s="186"/>
      <c r="S231" s="186"/>
      <c r="T231" s="187"/>
      <c r="AT231" s="181" t="s">
        <v>134</v>
      </c>
      <c r="AU231" s="181" t="s">
        <v>88</v>
      </c>
      <c r="AV231" s="10" t="s">
        <v>88</v>
      </c>
      <c r="AW231" s="10" t="s">
        <v>135</v>
      </c>
      <c r="AX231" s="10" t="s">
        <v>79</v>
      </c>
      <c r="AY231" s="181" t="s">
        <v>126</v>
      </c>
    </row>
    <row r="232" spans="2:65" s="13" customFormat="1" ht="13.5">
      <c r="B232" s="208"/>
      <c r="D232" s="176" t="s">
        <v>134</v>
      </c>
      <c r="E232" s="209" t="s">
        <v>5</v>
      </c>
      <c r="F232" s="210" t="s">
        <v>393</v>
      </c>
      <c r="H232" s="209" t="s">
        <v>5</v>
      </c>
      <c r="I232" s="211"/>
      <c r="L232" s="208"/>
      <c r="M232" s="212"/>
      <c r="N232" s="213"/>
      <c r="O232" s="213"/>
      <c r="P232" s="213"/>
      <c r="Q232" s="213"/>
      <c r="R232" s="213"/>
      <c r="S232" s="213"/>
      <c r="T232" s="214"/>
      <c r="AT232" s="209" t="s">
        <v>134</v>
      </c>
      <c r="AU232" s="209" t="s">
        <v>88</v>
      </c>
      <c r="AV232" s="13" t="s">
        <v>26</v>
      </c>
      <c r="AW232" s="13" t="s">
        <v>135</v>
      </c>
      <c r="AX232" s="13" t="s">
        <v>79</v>
      </c>
      <c r="AY232" s="209" t="s">
        <v>126</v>
      </c>
    </row>
    <row r="233" spans="2:65" s="10" customFormat="1" ht="13.5">
      <c r="B233" s="180"/>
      <c r="D233" s="176" t="s">
        <v>134</v>
      </c>
      <c r="E233" s="181" t="s">
        <v>5</v>
      </c>
      <c r="F233" s="182" t="s">
        <v>394</v>
      </c>
      <c r="H233" s="183">
        <v>2.94</v>
      </c>
      <c r="I233" s="184"/>
      <c r="L233" s="180"/>
      <c r="M233" s="185"/>
      <c r="N233" s="186"/>
      <c r="O233" s="186"/>
      <c r="P233" s="186"/>
      <c r="Q233" s="186"/>
      <c r="R233" s="186"/>
      <c r="S233" s="186"/>
      <c r="T233" s="187"/>
      <c r="AT233" s="181" t="s">
        <v>134</v>
      </c>
      <c r="AU233" s="181" t="s">
        <v>88</v>
      </c>
      <c r="AV233" s="10" t="s">
        <v>88</v>
      </c>
      <c r="AW233" s="10" t="s">
        <v>135</v>
      </c>
      <c r="AX233" s="10" t="s">
        <v>79</v>
      </c>
      <c r="AY233" s="181" t="s">
        <v>126</v>
      </c>
    </row>
    <row r="234" spans="2:65" s="10" customFormat="1" ht="13.5">
      <c r="B234" s="180"/>
      <c r="D234" s="176" t="s">
        <v>134</v>
      </c>
      <c r="E234" s="181" t="s">
        <v>5</v>
      </c>
      <c r="F234" s="182" t="s">
        <v>395</v>
      </c>
      <c r="H234" s="183">
        <v>7.35</v>
      </c>
      <c r="I234" s="184"/>
      <c r="L234" s="180"/>
      <c r="M234" s="185"/>
      <c r="N234" s="186"/>
      <c r="O234" s="186"/>
      <c r="P234" s="186"/>
      <c r="Q234" s="186"/>
      <c r="R234" s="186"/>
      <c r="S234" s="186"/>
      <c r="T234" s="187"/>
      <c r="AT234" s="181" t="s">
        <v>134</v>
      </c>
      <c r="AU234" s="181" t="s">
        <v>88</v>
      </c>
      <c r="AV234" s="10" t="s">
        <v>88</v>
      </c>
      <c r="AW234" s="10" t="s">
        <v>135</v>
      </c>
      <c r="AX234" s="10" t="s">
        <v>79</v>
      </c>
      <c r="AY234" s="181" t="s">
        <v>126</v>
      </c>
    </row>
    <row r="235" spans="2:65" s="11" customFormat="1" ht="13.5">
      <c r="B235" s="188"/>
      <c r="D235" s="176" t="s">
        <v>134</v>
      </c>
      <c r="E235" s="189" t="s">
        <v>5</v>
      </c>
      <c r="F235" s="190" t="s">
        <v>136</v>
      </c>
      <c r="H235" s="191">
        <v>14.19</v>
      </c>
      <c r="I235" s="192"/>
      <c r="L235" s="188"/>
      <c r="M235" s="193"/>
      <c r="N235" s="194"/>
      <c r="O235" s="194"/>
      <c r="P235" s="194"/>
      <c r="Q235" s="194"/>
      <c r="R235" s="194"/>
      <c r="S235" s="194"/>
      <c r="T235" s="195"/>
      <c r="AT235" s="189" t="s">
        <v>134</v>
      </c>
      <c r="AU235" s="189" t="s">
        <v>88</v>
      </c>
      <c r="AV235" s="11" t="s">
        <v>125</v>
      </c>
      <c r="AW235" s="11" t="s">
        <v>135</v>
      </c>
      <c r="AX235" s="11" t="s">
        <v>26</v>
      </c>
      <c r="AY235" s="189" t="s">
        <v>126</v>
      </c>
    </row>
    <row r="236" spans="2:65" s="1" customFormat="1" ht="16.5" customHeight="1">
      <c r="B236" s="163"/>
      <c r="C236" s="215" t="s">
        <v>396</v>
      </c>
      <c r="D236" s="215" t="s">
        <v>260</v>
      </c>
      <c r="E236" s="216" t="s">
        <v>397</v>
      </c>
      <c r="F236" s="217" t="s">
        <v>398</v>
      </c>
      <c r="G236" s="218" t="s">
        <v>383</v>
      </c>
      <c r="H236" s="219">
        <v>5.5860000000000003</v>
      </c>
      <c r="I236" s="220"/>
      <c r="J236" s="221">
        <f>ROUND(I236*H236,2)</f>
        <v>0</v>
      </c>
      <c r="K236" s="217" t="s">
        <v>192</v>
      </c>
      <c r="L236" s="222"/>
      <c r="M236" s="223" t="s">
        <v>5</v>
      </c>
      <c r="N236" s="224" t="s">
        <v>50</v>
      </c>
      <c r="O236" s="41"/>
      <c r="P236" s="173">
        <f>O236*H236</f>
        <v>0</v>
      </c>
      <c r="Q236" s="173">
        <v>1</v>
      </c>
      <c r="R236" s="173">
        <f>Q236*H236</f>
        <v>5.5860000000000003</v>
      </c>
      <c r="S236" s="173">
        <v>0</v>
      </c>
      <c r="T236" s="174">
        <f>S236*H236</f>
        <v>0</v>
      </c>
      <c r="AR236" s="23" t="s">
        <v>227</v>
      </c>
      <c r="AT236" s="23" t="s">
        <v>260</v>
      </c>
      <c r="AU236" s="23" t="s">
        <v>88</v>
      </c>
      <c r="AY236" s="23" t="s">
        <v>126</v>
      </c>
      <c r="BE236" s="175">
        <f>IF(N236="základní",J236,0)</f>
        <v>0</v>
      </c>
      <c r="BF236" s="175">
        <f>IF(N236="snížená",J236,0)</f>
        <v>0</v>
      </c>
      <c r="BG236" s="175">
        <f>IF(N236="zákl. přenesená",J236,0)</f>
        <v>0</v>
      </c>
      <c r="BH236" s="175">
        <f>IF(N236="sníž. přenesená",J236,0)</f>
        <v>0</v>
      </c>
      <c r="BI236" s="175">
        <f>IF(N236="nulová",J236,0)</f>
        <v>0</v>
      </c>
      <c r="BJ236" s="23" t="s">
        <v>26</v>
      </c>
      <c r="BK236" s="175">
        <f>ROUND(I236*H236,2)</f>
        <v>0</v>
      </c>
      <c r="BL236" s="23" t="s">
        <v>125</v>
      </c>
      <c r="BM236" s="23" t="s">
        <v>399</v>
      </c>
    </row>
    <row r="237" spans="2:65" s="1" customFormat="1" ht="27">
      <c r="B237" s="40"/>
      <c r="D237" s="176" t="s">
        <v>132</v>
      </c>
      <c r="F237" s="177" t="s">
        <v>400</v>
      </c>
      <c r="I237" s="178"/>
      <c r="L237" s="40"/>
      <c r="M237" s="179"/>
      <c r="N237" s="41"/>
      <c r="O237" s="41"/>
      <c r="P237" s="41"/>
      <c r="Q237" s="41"/>
      <c r="R237" s="41"/>
      <c r="S237" s="41"/>
      <c r="T237" s="69"/>
      <c r="AT237" s="23" t="s">
        <v>132</v>
      </c>
      <c r="AU237" s="23" t="s">
        <v>88</v>
      </c>
    </row>
    <row r="238" spans="2:65" s="10" customFormat="1" ht="13.5">
      <c r="B238" s="180"/>
      <c r="D238" s="176" t="s">
        <v>134</v>
      </c>
      <c r="E238" s="181" t="s">
        <v>5</v>
      </c>
      <c r="F238" s="182" t="s">
        <v>401</v>
      </c>
      <c r="H238" s="183">
        <v>5.5860000000000003</v>
      </c>
      <c r="I238" s="184"/>
      <c r="L238" s="180"/>
      <c r="M238" s="185"/>
      <c r="N238" s="186"/>
      <c r="O238" s="186"/>
      <c r="P238" s="186"/>
      <c r="Q238" s="186"/>
      <c r="R238" s="186"/>
      <c r="S238" s="186"/>
      <c r="T238" s="187"/>
      <c r="AT238" s="181" t="s">
        <v>134</v>
      </c>
      <c r="AU238" s="181" t="s">
        <v>88</v>
      </c>
      <c r="AV238" s="10" t="s">
        <v>88</v>
      </c>
      <c r="AW238" s="10" t="s">
        <v>135</v>
      </c>
      <c r="AX238" s="10" t="s">
        <v>79</v>
      </c>
      <c r="AY238" s="181" t="s">
        <v>126</v>
      </c>
    </row>
    <row r="239" spans="2:65" s="11" customFormat="1" ht="13.5">
      <c r="B239" s="188"/>
      <c r="D239" s="176" t="s">
        <v>134</v>
      </c>
      <c r="E239" s="189" t="s">
        <v>5</v>
      </c>
      <c r="F239" s="190" t="s">
        <v>136</v>
      </c>
      <c r="H239" s="191">
        <v>5.5860000000000003</v>
      </c>
      <c r="I239" s="192"/>
      <c r="L239" s="188"/>
      <c r="M239" s="193"/>
      <c r="N239" s="194"/>
      <c r="O239" s="194"/>
      <c r="P239" s="194"/>
      <c r="Q239" s="194"/>
      <c r="R239" s="194"/>
      <c r="S239" s="194"/>
      <c r="T239" s="195"/>
      <c r="AT239" s="189" t="s">
        <v>134</v>
      </c>
      <c r="AU239" s="189" t="s">
        <v>88</v>
      </c>
      <c r="AV239" s="11" t="s">
        <v>125</v>
      </c>
      <c r="AW239" s="11" t="s">
        <v>135</v>
      </c>
      <c r="AX239" s="11" t="s">
        <v>26</v>
      </c>
      <c r="AY239" s="189" t="s">
        <v>126</v>
      </c>
    </row>
    <row r="240" spans="2:65" s="1" customFormat="1" ht="16.5" customHeight="1">
      <c r="B240" s="163"/>
      <c r="C240" s="215" t="s">
        <v>402</v>
      </c>
      <c r="D240" s="215" t="s">
        <v>260</v>
      </c>
      <c r="E240" s="216" t="s">
        <v>403</v>
      </c>
      <c r="F240" s="217" t="s">
        <v>404</v>
      </c>
      <c r="G240" s="218" t="s">
        <v>383</v>
      </c>
      <c r="H240" s="219">
        <v>21.375</v>
      </c>
      <c r="I240" s="220"/>
      <c r="J240" s="221">
        <f>ROUND(I240*H240,2)</f>
        <v>0</v>
      </c>
      <c r="K240" s="217" t="s">
        <v>192</v>
      </c>
      <c r="L240" s="222"/>
      <c r="M240" s="223" t="s">
        <v>5</v>
      </c>
      <c r="N240" s="224" t="s">
        <v>50</v>
      </c>
      <c r="O240" s="41"/>
      <c r="P240" s="173">
        <f>O240*H240</f>
        <v>0</v>
      </c>
      <c r="Q240" s="173">
        <v>1</v>
      </c>
      <c r="R240" s="173">
        <f>Q240*H240</f>
        <v>21.375</v>
      </c>
      <c r="S240" s="173">
        <v>0</v>
      </c>
      <c r="T240" s="174">
        <f>S240*H240</f>
        <v>0</v>
      </c>
      <c r="AR240" s="23" t="s">
        <v>227</v>
      </c>
      <c r="AT240" s="23" t="s">
        <v>260</v>
      </c>
      <c r="AU240" s="23" t="s">
        <v>88</v>
      </c>
      <c r="AY240" s="23" t="s">
        <v>126</v>
      </c>
      <c r="BE240" s="175">
        <f>IF(N240="základní",J240,0)</f>
        <v>0</v>
      </c>
      <c r="BF240" s="175">
        <f>IF(N240="snížená",J240,0)</f>
        <v>0</v>
      </c>
      <c r="BG240" s="175">
        <f>IF(N240="zákl. přenesená",J240,0)</f>
        <v>0</v>
      </c>
      <c r="BH240" s="175">
        <f>IF(N240="sníž. přenesená",J240,0)</f>
        <v>0</v>
      </c>
      <c r="BI240" s="175">
        <f>IF(N240="nulová",J240,0)</f>
        <v>0</v>
      </c>
      <c r="BJ240" s="23" t="s">
        <v>26</v>
      </c>
      <c r="BK240" s="175">
        <f>ROUND(I240*H240,2)</f>
        <v>0</v>
      </c>
      <c r="BL240" s="23" t="s">
        <v>125</v>
      </c>
      <c r="BM240" s="23" t="s">
        <v>405</v>
      </c>
    </row>
    <row r="241" spans="2:65" s="1" customFormat="1" ht="13.5">
      <c r="B241" s="40"/>
      <c r="D241" s="176" t="s">
        <v>132</v>
      </c>
      <c r="F241" s="177" t="s">
        <v>404</v>
      </c>
      <c r="I241" s="178"/>
      <c r="L241" s="40"/>
      <c r="M241" s="179"/>
      <c r="N241" s="41"/>
      <c r="O241" s="41"/>
      <c r="P241" s="41"/>
      <c r="Q241" s="41"/>
      <c r="R241" s="41"/>
      <c r="S241" s="41"/>
      <c r="T241" s="69"/>
      <c r="AT241" s="23" t="s">
        <v>132</v>
      </c>
      <c r="AU241" s="23" t="s">
        <v>88</v>
      </c>
    </row>
    <row r="242" spans="2:65" s="1" customFormat="1" ht="27">
      <c r="B242" s="40"/>
      <c r="D242" s="176" t="s">
        <v>406</v>
      </c>
      <c r="F242" s="225" t="s">
        <v>407</v>
      </c>
      <c r="I242" s="178"/>
      <c r="L242" s="40"/>
      <c r="M242" s="179"/>
      <c r="N242" s="41"/>
      <c r="O242" s="41"/>
      <c r="P242" s="41"/>
      <c r="Q242" s="41"/>
      <c r="R242" s="41"/>
      <c r="S242" s="41"/>
      <c r="T242" s="69"/>
      <c r="AT242" s="23" t="s">
        <v>406</v>
      </c>
      <c r="AU242" s="23" t="s">
        <v>88</v>
      </c>
    </row>
    <row r="243" spans="2:65" s="10" customFormat="1" ht="13.5">
      <c r="B243" s="180"/>
      <c r="D243" s="176" t="s">
        <v>134</v>
      </c>
      <c r="E243" s="181" t="s">
        <v>5</v>
      </c>
      <c r="F243" s="182" t="s">
        <v>408</v>
      </c>
      <c r="H243" s="183">
        <v>7.41</v>
      </c>
      <c r="I243" s="184"/>
      <c r="L243" s="180"/>
      <c r="M243" s="185"/>
      <c r="N243" s="186"/>
      <c r="O243" s="186"/>
      <c r="P243" s="186"/>
      <c r="Q243" s="186"/>
      <c r="R243" s="186"/>
      <c r="S243" s="186"/>
      <c r="T243" s="187"/>
      <c r="AT243" s="181" t="s">
        <v>134</v>
      </c>
      <c r="AU243" s="181" t="s">
        <v>88</v>
      </c>
      <c r="AV243" s="10" t="s">
        <v>88</v>
      </c>
      <c r="AW243" s="10" t="s">
        <v>135</v>
      </c>
      <c r="AX243" s="10" t="s">
        <v>79</v>
      </c>
      <c r="AY243" s="181" t="s">
        <v>126</v>
      </c>
    </row>
    <row r="244" spans="2:65" s="13" customFormat="1" ht="13.5">
      <c r="B244" s="208"/>
      <c r="D244" s="176" t="s">
        <v>134</v>
      </c>
      <c r="E244" s="209" t="s">
        <v>5</v>
      </c>
      <c r="F244" s="210" t="s">
        <v>393</v>
      </c>
      <c r="H244" s="209" t="s">
        <v>5</v>
      </c>
      <c r="I244" s="211"/>
      <c r="L244" s="208"/>
      <c r="M244" s="212"/>
      <c r="N244" s="213"/>
      <c r="O244" s="213"/>
      <c r="P244" s="213"/>
      <c r="Q244" s="213"/>
      <c r="R244" s="213"/>
      <c r="S244" s="213"/>
      <c r="T244" s="214"/>
      <c r="AT244" s="209" t="s">
        <v>134</v>
      </c>
      <c r="AU244" s="209" t="s">
        <v>88</v>
      </c>
      <c r="AV244" s="13" t="s">
        <v>26</v>
      </c>
      <c r="AW244" s="13" t="s">
        <v>135</v>
      </c>
      <c r="AX244" s="13" t="s">
        <v>79</v>
      </c>
      <c r="AY244" s="209" t="s">
        <v>126</v>
      </c>
    </row>
    <row r="245" spans="2:65" s="10" customFormat="1" ht="13.5">
      <c r="B245" s="180"/>
      <c r="D245" s="176" t="s">
        <v>134</v>
      </c>
      <c r="E245" s="181" t="s">
        <v>5</v>
      </c>
      <c r="F245" s="182" t="s">
        <v>409</v>
      </c>
      <c r="H245" s="183">
        <v>13.965</v>
      </c>
      <c r="I245" s="184"/>
      <c r="L245" s="180"/>
      <c r="M245" s="185"/>
      <c r="N245" s="186"/>
      <c r="O245" s="186"/>
      <c r="P245" s="186"/>
      <c r="Q245" s="186"/>
      <c r="R245" s="186"/>
      <c r="S245" s="186"/>
      <c r="T245" s="187"/>
      <c r="AT245" s="181" t="s">
        <v>134</v>
      </c>
      <c r="AU245" s="181" t="s">
        <v>88</v>
      </c>
      <c r="AV245" s="10" t="s">
        <v>88</v>
      </c>
      <c r="AW245" s="10" t="s">
        <v>135</v>
      </c>
      <c r="AX245" s="10" t="s">
        <v>79</v>
      </c>
      <c r="AY245" s="181" t="s">
        <v>126</v>
      </c>
    </row>
    <row r="246" spans="2:65" s="11" customFormat="1" ht="13.5">
      <c r="B246" s="188"/>
      <c r="D246" s="176" t="s">
        <v>134</v>
      </c>
      <c r="E246" s="189" t="s">
        <v>5</v>
      </c>
      <c r="F246" s="190" t="s">
        <v>136</v>
      </c>
      <c r="H246" s="191">
        <v>21.375</v>
      </c>
      <c r="I246" s="192"/>
      <c r="L246" s="188"/>
      <c r="M246" s="193"/>
      <c r="N246" s="194"/>
      <c r="O246" s="194"/>
      <c r="P246" s="194"/>
      <c r="Q246" s="194"/>
      <c r="R246" s="194"/>
      <c r="S246" s="194"/>
      <c r="T246" s="195"/>
      <c r="AT246" s="189" t="s">
        <v>134</v>
      </c>
      <c r="AU246" s="189" t="s">
        <v>88</v>
      </c>
      <c r="AV246" s="11" t="s">
        <v>125</v>
      </c>
      <c r="AW246" s="11" t="s">
        <v>135</v>
      </c>
      <c r="AX246" s="11" t="s">
        <v>26</v>
      </c>
      <c r="AY246" s="189" t="s">
        <v>126</v>
      </c>
    </row>
    <row r="247" spans="2:65" s="1" customFormat="1" ht="16.5" customHeight="1">
      <c r="B247" s="163"/>
      <c r="C247" s="164" t="s">
        <v>410</v>
      </c>
      <c r="D247" s="164" t="s">
        <v>127</v>
      </c>
      <c r="E247" s="165" t="s">
        <v>411</v>
      </c>
      <c r="F247" s="166" t="s">
        <v>412</v>
      </c>
      <c r="G247" s="167" t="s">
        <v>255</v>
      </c>
      <c r="H247" s="168">
        <v>3.6749999999999998</v>
      </c>
      <c r="I247" s="169"/>
      <c r="J247" s="170">
        <f>ROUND(I247*H247,2)</f>
        <v>0</v>
      </c>
      <c r="K247" s="166" t="s">
        <v>192</v>
      </c>
      <c r="L247" s="40"/>
      <c r="M247" s="171" t="s">
        <v>5</v>
      </c>
      <c r="N247" s="172" t="s">
        <v>50</v>
      </c>
      <c r="O247" s="41"/>
      <c r="P247" s="173">
        <f>O247*H247</f>
        <v>0</v>
      </c>
      <c r="Q247" s="173">
        <v>0</v>
      </c>
      <c r="R247" s="173">
        <f>Q247*H247</f>
        <v>0</v>
      </c>
      <c r="S247" s="173">
        <v>0</v>
      </c>
      <c r="T247" s="174">
        <f>S247*H247</f>
        <v>0</v>
      </c>
      <c r="AR247" s="23" t="s">
        <v>125</v>
      </c>
      <c r="AT247" s="23" t="s">
        <v>127</v>
      </c>
      <c r="AU247" s="23" t="s">
        <v>88</v>
      </c>
      <c r="AY247" s="23" t="s">
        <v>126</v>
      </c>
      <c r="BE247" s="175">
        <f>IF(N247="základní",J247,0)</f>
        <v>0</v>
      </c>
      <c r="BF247" s="175">
        <f>IF(N247="snížená",J247,0)</f>
        <v>0</v>
      </c>
      <c r="BG247" s="175">
        <f>IF(N247="zákl. přenesená",J247,0)</f>
        <v>0</v>
      </c>
      <c r="BH247" s="175">
        <f>IF(N247="sníž. přenesená",J247,0)</f>
        <v>0</v>
      </c>
      <c r="BI247" s="175">
        <f>IF(N247="nulová",J247,0)</f>
        <v>0</v>
      </c>
      <c r="BJ247" s="23" t="s">
        <v>26</v>
      </c>
      <c r="BK247" s="175">
        <f>ROUND(I247*H247,2)</f>
        <v>0</v>
      </c>
      <c r="BL247" s="23" t="s">
        <v>125</v>
      </c>
      <c r="BM247" s="23" t="s">
        <v>413</v>
      </c>
    </row>
    <row r="248" spans="2:65" s="1" customFormat="1" ht="40.5">
      <c r="B248" s="40"/>
      <c r="D248" s="176" t="s">
        <v>132</v>
      </c>
      <c r="F248" s="177" t="s">
        <v>414</v>
      </c>
      <c r="I248" s="178"/>
      <c r="L248" s="40"/>
      <c r="M248" s="179"/>
      <c r="N248" s="41"/>
      <c r="O248" s="41"/>
      <c r="P248" s="41"/>
      <c r="Q248" s="41"/>
      <c r="R248" s="41"/>
      <c r="S248" s="41"/>
      <c r="T248" s="69"/>
      <c r="AT248" s="23" t="s">
        <v>132</v>
      </c>
      <c r="AU248" s="23" t="s">
        <v>88</v>
      </c>
    </row>
    <row r="249" spans="2:65" s="10" customFormat="1" ht="13.5">
      <c r="B249" s="180"/>
      <c r="D249" s="176" t="s">
        <v>134</v>
      </c>
      <c r="E249" s="181" t="s">
        <v>5</v>
      </c>
      <c r="F249" s="182" t="s">
        <v>415</v>
      </c>
      <c r="H249" s="183">
        <v>3.6749999999999998</v>
      </c>
      <c r="I249" s="184"/>
      <c r="L249" s="180"/>
      <c r="M249" s="185"/>
      <c r="N249" s="186"/>
      <c r="O249" s="186"/>
      <c r="P249" s="186"/>
      <c r="Q249" s="186"/>
      <c r="R249" s="186"/>
      <c r="S249" s="186"/>
      <c r="T249" s="187"/>
      <c r="AT249" s="181" t="s">
        <v>134</v>
      </c>
      <c r="AU249" s="181" t="s">
        <v>88</v>
      </c>
      <c r="AV249" s="10" t="s">
        <v>88</v>
      </c>
      <c r="AW249" s="10" t="s">
        <v>135</v>
      </c>
      <c r="AX249" s="10" t="s">
        <v>79</v>
      </c>
      <c r="AY249" s="181" t="s">
        <v>126</v>
      </c>
    </row>
    <row r="250" spans="2:65" s="11" customFormat="1" ht="13.5">
      <c r="B250" s="188"/>
      <c r="D250" s="176" t="s">
        <v>134</v>
      </c>
      <c r="E250" s="189" t="s">
        <v>5</v>
      </c>
      <c r="F250" s="190" t="s">
        <v>136</v>
      </c>
      <c r="H250" s="191">
        <v>3.6749999999999998</v>
      </c>
      <c r="I250" s="192"/>
      <c r="L250" s="188"/>
      <c r="M250" s="193"/>
      <c r="N250" s="194"/>
      <c r="O250" s="194"/>
      <c r="P250" s="194"/>
      <c r="Q250" s="194"/>
      <c r="R250" s="194"/>
      <c r="S250" s="194"/>
      <c r="T250" s="195"/>
      <c r="AT250" s="189" t="s">
        <v>134</v>
      </c>
      <c r="AU250" s="189" t="s">
        <v>88</v>
      </c>
      <c r="AV250" s="11" t="s">
        <v>125</v>
      </c>
      <c r="AW250" s="11" t="s">
        <v>135</v>
      </c>
      <c r="AX250" s="11" t="s">
        <v>26</v>
      </c>
      <c r="AY250" s="189" t="s">
        <v>126</v>
      </c>
    </row>
    <row r="251" spans="2:65" s="1" customFormat="1" ht="16.5" customHeight="1">
      <c r="B251" s="163"/>
      <c r="C251" s="215" t="s">
        <v>416</v>
      </c>
      <c r="D251" s="215" t="s">
        <v>260</v>
      </c>
      <c r="E251" s="216" t="s">
        <v>417</v>
      </c>
      <c r="F251" s="217" t="s">
        <v>418</v>
      </c>
      <c r="G251" s="218" t="s">
        <v>383</v>
      </c>
      <c r="H251" s="219">
        <v>6.9829999999999997</v>
      </c>
      <c r="I251" s="220"/>
      <c r="J251" s="221">
        <f>ROUND(I251*H251,2)</f>
        <v>0</v>
      </c>
      <c r="K251" s="217" t="s">
        <v>192</v>
      </c>
      <c r="L251" s="222"/>
      <c r="M251" s="223" t="s">
        <v>5</v>
      </c>
      <c r="N251" s="224" t="s">
        <v>50</v>
      </c>
      <c r="O251" s="41"/>
      <c r="P251" s="173">
        <f>O251*H251</f>
        <v>0</v>
      </c>
      <c r="Q251" s="173">
        <v>1</v>
      </c>
      <c r="R251" s="173">
        <f>Q251*H251</f>
        <v>6.9829999999999997</v>
      </c>
      <c r="S251" s="173">
        <v>0</v>
      </c>
      <c r="T251" s="174">
        <f>S251*H251</f>
        <v>0</v>
      </c>
      <c r="AR251" s="23" t="s">
        <v>227</v>
      </c>
      <c r="AT251" s="23" t="s">
        <v>260</v>
      </c>
      <c r="AU251" s="23" t="s">
        <v>88</v>
      </c>
      <c r="AY251" s="23" t="s">
        <v>126</v>
      </c>
      <c r="BE251" s="175">
        <f>IF(N251="základní",J251,0)</f>
        <v>0</v>
      </c>
      <c r="BF251" s="175">
        <f>IF(N251="snížená",J251,0)</f>
        <v>0</v>
      </c>
      <c r="BG251" s="175">
        <f>IF(N251="zákl. přenesená",J251,0)</f>
        <v>0</v>
      </c>
      <c r="BH251" s="175">
        <f>IF(N251="sníž. přenesená",J251,0)</f>
        <v>0</v>
      </c>
      <c r="BI251" s="175">
        <f>IF(N251="nulová",J251,0)</f>
        <v>0</v>
      </c>
      <c r="BJ251" s="23" t="s">
        <v>26</v>
      </c>
      <c r="BK251" s="175">
        <f>ROUND(I251*H251,2)</f>
        <v>0</v>
      </c>
      <c r="BL251" s="23" t="s">
        <v>125</v>
      </c>
      <c r="BM251" s="23" t="s">
        <v>419</v>
      </c>
    </row>
    <row r="252" spans="2:65" s="1" customFormat="1" ht="13.5">
      <c r="B252" s="40"/>
      <c r="D252" s="176" t="s">
        <v>132</v>
      </c>
      <c r="F252" s="177" t="s">
        <v>418</v>
      </c>
      <c r="I252" s="178"/>
      <c r="L252" s="40"/>
      <c r="M252" s="179"/>
      <c r="N252" s="41"/>
      <c r="O252" s="41"/>
      <c r="P252" s="41"/>
      <c r="Q252" s="41"/>
      <c r="R252" s="41"/>
      <c r="S252" s="41"/>
      <c r="T252" s="69"/>
      <c r="AT252" s="23" t="s">
        <v>132</v>
      </c>
      <c r="AU252" s="23" t="s">
        <v>88</v>
      </c>
    </row>
    <row r="253" spans="2:65" s="10" customFormat="1" ht="13.5">
      <c r="B253" s="180"/>
      <c r="D253" s="176" t="s">
        <v>134</v>
      </c>
      <c r="E253" s="181" t="s">
        <v>5</v>
      </c>
      <c r="F253" s="182" t="s">
        <v>420</v>
      </c>
      <c r="H253" s="183">
        <v>6.9824999999999999</v>
      </c>
      <c r="I253" s="184"/>
      <c r="L253" s="180"/>
      <c r="M253" s="185"/>
      <c r="N253" s="186"/>
      <c r="O253" s="186"/>
      <c r="P253" s="186"/>
      <c r="Q253" s="186"/>
      <c r="R253" s="186"/>
      <c r="S253" s="186"/>
      <c r="T253" s="187"/>
      <c r="AT253" s="181" t="s">
        <v>134</v>
      </c>
      <c r="AU253" s="181" t="s">
        <v>88</v>
      </c>
      <c r="AV253" s="10" t="s">
        <v>88</v>
      </c>
      <c r="AW253" s="10" t="s">
        <v>135</v>
      </c>
      <c r="AX253" s="10" t="s">
        <v>79</v>
      </c>
      <c r="AY253" s="181" t="s">
        <v>126</v>
      </c>
    </row>
    <row r="254" spans="2:65" s="11" customFormat="1" ht="13.5">
      <c r="B254" s="188"/>
      <c r="D254" s="176" t="s">
        <v>134</v>
      </c>
      <c r="E254" s="189" t="s">
        <v>5</v>
      </c>
      <c r="F254" s="190" t="s">
        <v>136</v>
      </c>
      <c r="H254" s="191">
        <v>6.9824999999999999</v>
      </c>
      <c r="I254" s="192"/>
      <c r="L254" s="188"/>
      <c r="M254" s="193"/>
      <c r="N254" s="194"/>
      <c r="O254" s="194"/>
      <c r="P254" s="194"/>
      <c r="Q254" s="194"/>
      <c r="R254" s="194"/>
      <c r="S254" s="194"/>
      <c r="T254" s="195"/>
      <c r="AT254" s="189" t="s">
        <v>134</v>
      </c>
      <c r="AU254" s="189" t="s">
        <v>88</v>
      </c>
      <c r="AV254" s="11" t="s">
        <v>125</v>
      </c>
      <c r="AW254" s="11" t="s">
        <v>135</v>
      </c>
      <c r="AX254" s="11" t="s">
        <v>26</v>
      </c>
      <c r="AY254" s="189" t="s">
        <v>126</v>
      </c>
    </row>
    <row r="255" spans="2:65" s="1" customFormat="1" ht="16.5" customHeight="1">
      <c r="B255" s="163"/>
      <c r="C255" s="164" t="s">
        <v>421</v>
      </c>
      <c r="D255" s="164" t="s">
        <v>127</v>
      </c>
      <c r="E255" s="165" t="s">
        <v>422</v>
      </c>
      <c r="F255" s="166" t="s">
        <v>423</v>
      </c>
      <c r="G255" s="167" t="s">
        <v>186</v>
      </c>
      <c r="H255" s="168">
        <v>308.34199999999998</v>
      </c>
      <c r="I255" s="169"/>
      <c r="J255" s="170">
        <f>ROUND(I255*H255,2)</f>
        <v>0</v>
      </c>
      <c r="K255" s="166" t="s">
        <v>192</v>
      </c>
      <c r="L255" s="40"/>
      <c r="M255" s="171" t="s">
        <v>5</v>
      </c>
      <c r="N255" s="172" t="s">
        <v>50</v>
      </c>
      <c r="O255" s="41"/>
      <c r="P255" s="173">
        <f>O255*H255</f>
        <v>0</v>
      </c>
      <c r="Q255" s="173">
        <v>0</v>
      </c>
      <c r="R255" s="173">
        <f>Q255*H255</f>
        <v>0</v>
      </c>
      <c r="S255" s="173">
        <v>0</v>
      </c>
      <c r="T255" s="174">
        <f>S255*H255</f>
        <v>0</v>
      </c>
      <c r="AR255" s="23" t="s">
        <v>125</v>
      </c>
      <c r="AT255" s="23" t="s">
        <v>127</v>
      </c>
      <c r="AU255" s="23" t="s">
        <v>88</v>
      </c>
      <c r="AY255" s="23" t="s">
        <v>126</v>
      </c>
      <c r="BE255" s="175">
        <f>IF(N255="základní",J255,0)</f>
        <v>0</v>
      </c>
      <c r="BF255" s="175">
        <f>IF(N255="snížená",J255,0)</f>
        <v>0</v>
      </c>
      <c r="BG255" s="175">
        <f>IF(N255="zákl. přenesená",J255,0)</f>
        <v>0</v>
      </c>
      <c r="BH255" s="175">
        <f>IF(N255="sníž. přenesená",J255,0)</f>
        <v>0</v>
      </c>
      <c r="BI255" s="175">
        <f>IF(N255="nulová",J255,0)</f>
        <v>0</v>
      </c>
      <c r="BJ255" s="23" t="s">
        <v>26</v>
      </c>
      <c r="BK255" s="175">
        <f>ROUND(I255*H255,2)</f>
        <v>0</v>
      </c>
      <c r="BL255" s="23" t="s">
        <v>125</v>
      </c>
      <c r="BM255" s="23" t="s">
        <v>424</v>
      </c>
    </row>
    <row r="256" spans="2:65" s="1" customFormat="1" ht="13.5">
      <c r="B256" s="40"/>
      <c r="D256" s="176" t="s">
        <v>132</v>
      </c>
      <c r="F256" s="177" t="s">
        <v>425</v>
      </c>
      <c r="I256" s="178"/>
      <c r="L256" s="40"/>
      <c r="M256" s="179"/>
      <c r="N256" s="41"/>
      <c r="O256" s="41"/>
      <c r="P256" s="41"/>
      <c r="Q256" s="41"/>
      <c r="R256" s="41"/>
      <c r="S256" s="41"/>
      <c r="T256" s="69"/>
      <c r="AT256" s="23" t="s">
        <v>132</v>
      </c>
      <c r="AU256" s="23" t="s">
        <v>88</v>
      </c>
    </row>
    <row r="257" spans="2:65" s="13" customFormat="1" ht="13.5">
      <c r="B257" s="208"/>
      <c r="D257" s="176" t="s">
        <v>134</v>
      </c>
      <c r="E257" s="209" t="s">
        <v>5</v>
      </c>
      <c r="F257" s="210" t="s">
        <v>426</v>
      </c>
      <c r="H257" s="209" t="s">
        <v>5</v>
      </c>
      <c r="I257" s="211"/>
      <c r="L257" s="208"/>
      <c r="M257" s="212"/>
      <c r="N257" s="213"/>
      <c r="O257" s="213"/>
      <c r="P257" s="213"/>
      <c r="Q257" s="213"/>
      <c r="R257" s="213"/>
      <c r="S257" s="213"/>
      <c r="T257" s="214"/>
      <c r="AT257" s="209" t="s">
        <v>134</v>
      </c>
      <c r="AU257" s="209" t="s">
        <v>88</v>
      </c>
      <c r="AV257" s="13" t="s">
        <v>26</v>
      </c>
      <c r="AW257" s="13" t="s">
        <v>135</v>
      </c>
      <c r="AX257" s="13" t="s">
        <v>79</v>
      </c>
      <c r="AY257" s="209" t="s">
        <v>126</v>
      </c>
    </row>
    <row r="258" spans="2:65" s="10" customFormat="1" ht="13.5">
      <c r="B258" s="180"/>
      <c r="D258" s="176" t="s">
        <v>134</v>
      </c>
      <c r="E258" s="181" t="s">
        <v>5</v>
      </c>
      <c r="F258" s="182" t="s">
        <v>427</v>
      </c>
      <c r="H258" s="183">
        <v>187.542</v>
      </c>
      <c r="I258" s="184"/>
      <c r="L258" s="180"/>
      <c r="M258" s="185"/>
      <c r="N258" s="186"/>
      <c r="O258" s="186"/>
      <c r="P258" s="186"/>
      <c r="Q258" s="186"/>
      <c r="R258" s="186"/>
      <c r="S258" s="186"/>
      <c r="T258" s="187"/>
      <c r="AT258" s="181" t="s">
        <v>134</v>
      </c>
      <c r="AU258" s="181" t="s">
        <v>88</v>
      </c>
      <c r="AV258" s="10" t="s">
        <v>88</v>
      </c>
      <c r="AW258" s="10" t="s">
        <v>135</v>
      </c>
      <c r="AX258" s="10" t="s">
        <v>79</v>
      </c>
      <c r="AY258" s="181" t="s">
        <v>126</v>
      </c>
    </row>
    <row r="259" spans="2:65" s="10" customFormat="1" ht="13.5">
      <c r="B259" s="180"/>
      <c r="D259" s="176" t="s">
        <v>134</v>
      </c>
      <c r="E259" s="181" t="s">
        <v>5</v>
      </c>
      <c r="F259" s="182" t="s">
        <v>428</v>
      </c>
      <c r="H259" s="183">
        <v>5.2</v>
      </c>
      <c r="I259" s="184"/>
      <c r="L259" s="180"/>
      <c r="M259" s="185"/>
      <c r="N259" s="186"/>
      <c r="O259" s="186"/>
      <c r="P259" s="186"/>
      <c r="Q259" s="186"/>
      <c r="R259" s="186"/>
      <c r="S259" s="186"/>
      <c r="T259" s="187"/>
      <c r="AT259" s="181" t="s">
        <v>134</v>
      </c>
      <c r="AU259" s="181" t="s">
        <v>88</v>
      </c>
      <c r="AV259" s="10" t="s">
        <v>88</v>
      </c>
      <c r="AW259" s="10" t="s">
        <v>135</v>
      </c>
      <c r="AX259" s="10" t="s">
        <v>79</v>
      </c>
      <c r="AY259" s="181" t="s">
        <v>126</v>
      </c>
    </row>
    <row r="260" spans="2:65" s="10" customFormat="1" ht="13.5">
      <c r="B260" s="180"/>
      <c r="D260" s="176" t="s">
        <v>134</v>
      </c>
      <c r="E260" s="181" t="s">
        <v>5</v>
      </c>
      <c r="F260" s="182" t="s">
        <v>214</v>
      </c>
      <c r="H260" s="183">
        <v>3.2</v>
      </c>
      <c r="I260" s="184"/>
      <c r="L260" s="180"/>
      <c r="M260" s="185"/>
      <c r="N260" s="186"/>
      <c r="O260" s="186"/>
      <c r="P260" s="186"/>
      <c r="Q260" s="186"/>
      <c r="R260" s="186"/>
      <c r="S260" s="186"/>
      <c r="T260" s="187"/>
      <c r="AT260" s="181" t="s">
        <v>134</v>
      </c>
      <c r="AU260" s="181" t="s">
        <v>88</v>
      </c>
      <c r="AV260" s="10" t="s">
        <v>88</v>
      </c>
      <c r="AW260" s="10" t="s">
        <v>135</v>
      </c>
      <c r="AX260" s="10" t="s">
        <v>79</v>
      </c>
      <c r="AY260" s="181" t="s">
        <v>126</v>
      </c>
    </row>
    <row r="261" spans="2:65" s="10" customFormat="1" ht="13.5">
      <c r="B261" s="180"/>
      <c r="D261" s="176" t="s">
        <v>134</v>
      </c>
      <c r="E261" s="181" t="s">
        <v>5</v>
      </c>
      <c r="F261" s="182" t="s">
        <v>429</v>
      </c>
      <c r="H261" s="183">
        <v>107.9</v>
      </c>
      <c r="I261" s="184"/>
      <c r="L261" s="180"/>
      <c r="M261" s="185"/>
      <c r="N261" s="186"/>
      <c r="O261" s="186"/>
      <c r="P261" s="186"/>
      <c r="Q261" s="186"/>
      <c r="R261" s="186"/>
      <c r="S261" s="186"/>
      <c r="T261" s="187"/>
      <c r="AT261" s="181" t="s">
        <v>134</v>
      </c>
      <c r="AU261" s="181" t="s">
        <v>88</v>
      </c>
      <c r="AV261" s="10" t="s">
        <v>88</v>
      </c>
      <c r="AW261" s="10" t="s">
        <v>135</v>
      </c>
      <c r="AX261" s="10" t="s">
        <v>79</v>
      </c>
      <c r="AY261" s="181" t="s">
        <v>126</v>
      </c>
    </row>
    <row r="262" spans="2:65" s="10" customFormat="1" ht="13.5">
      <c r="B262" s="180"/>
      <c r="D262" s="176" t="s">
        <v>134</v>
      </c>
      <c r="E262" s="181" t="s">
        <v>5</v>
      </c>
      <c r="F262" s="182" t="s">
        <v>430</v>
      </c>
      <c r="H262" s="183">
        <v>4.5</v>
      </c>
      <c r="I262" s="184"/>
      <c r="L262" s="180"/>
      <c r="M262" s="185"/>
      <c r="N262" s="186"/>
      <c r="O262" s="186"/>
      <c r="P262" s="186"/>
      <c r="Q262" s="186"/>
      <c r="R262" s="186"/>
      <c r="S262" s="186"/>
      <c r="T262" s="187"/>
      <c r="AT262" s="181" t="s">
        <v>134</v>
      </c>
      <c r="AU262" s="181" t="s">
        <v>88</v>
      </c>
      <c r="AV262" s="10" t="s">
        <v>88</v>
      </c>
      <c r="AW262" s="10" t="s">
        <v>135</v>
      </c>
      <c r="AX262" s="10" t="s">
        <v>79</v>
      </c>
      <c r="AY262" s="181" t="s">
        <v>126</v>
      </c>
    </row>
    <row r="263" spans="2:65" s="11" customFormat="1" ht="13.5">
      <c r="B263" s="188"/>
      <c r="D263" s="176" t="s">
        <v>134</v>
      </c>
      <c r="E263" s="189" t="s">
        <v>5</v>
      </c>
      <c r="F263" s="190" t="s">
        <v>136</v>
      </c>
      <c r="H263" s="191">
        <v>308.34199999999998</v>
      </c>
      <c r="I263" s="192"/>
      <c r="L263" s="188"/>
      <c r="M263" s="193"/>
      <c r="N263" s="194"/>
      <c r="O263" s="194"/>
      <c r="P263" s="194"/>
      <c r="Q263" s="194"/>
      <c r="R263" s="194"/>
      <c r="S263" s="194"/>
      <c r="T263" s="195"/>
      <c r="AT263" s="189" t="s">
        <v>134</v>
      </c>
      <c r="AU263" s="189" t="s">
        <v>88</v>
      </c>
      <c r="AV263" s="11" t="s">
        <v>125</v>
      </c>
      <c r="AW263" s="11" t="s">
        <v>135</v>
      </c>
      <c r="AX263" s="11" t="s">
        <v>26</v>
      </c>
      <c r="AY263" s="189" t="s">
        <v>126</v>
      </c>
    </row>
    <row r="264" spans="2:65" s="1" customFormat="1" ht="25.5" customHeight="1">
      <c r="B264" s="163"/>
      <c r="C264" s="164" t="s">
        <v>431</v>
      </c>
      <c r="D264" s="164" t="s">
        <v>127</v>
      </c>
      <c r="E264" s="165" t="s">
        <v>432</v>
      </c>
      <c r="F264" s="166" t="s">
        <v>433</v>
      </c>
      <c r="G264" s="167" t="s">
        <v>186</v>
      </c>
      <c r="H264" s="168">
        <v>83</v>
      </c>
      <c r="I264" s="169"/>
      <c r="J264" s="170">
        <f>ROUND(I264*H264,2)</f>
        <v>0</v>
      </c>
      <c r="K264" s="166" t="s">
        <v>192</v>
      </c>
      <c r="L264" s="40"/>
      <c r="M264" s="171" t="s">
        <v>5</v>
      </c>
      <c r="N264" s="172" t="s">
        <v>50</v>
      </c>
      <c r="O264" s="41"/>
      <c r="P264" s="173">
        <f>O264*H264</f>
        <v>0</v>
      </c>
      <c r="Q264" s="173">
        <v>0</v>
      </c>
      <c r="R264" s="173">
        <f>Q264*H264</f>
        <v>0</v>
      </c>
      <c r="S264" s="173">
        <v>0</v>
      </c>
      <c r="T264" s="174">
        <f>S264*H264</f>
        <v>0</v>
      </c>
      <c r="AR264" s="23" t="s">
        <v>125</v>
      </c>
      <c r="AT264" s="23" t="s">
        <v>127</v>
      </c>
      <c r="AU264" s="23" t="s">
        <v>88</v>
      </c>
      <c r="AY264" s="23" t="s">
        <v>126</v>
      </c>
      <c r="BE264" s="175">
        <f>IF(N264="základní",J264,0)</f>
        <v>0</v>
      </c>
      <c r="BF264" s="175">
        <f>IF(N264="snížená",J264,0)</f>
        <v>0</v>
      </c>
      <c r="BG264" s="175">
        <f>IF(N264="zákl. přenesená",J264,0)</f>
        <v>0</v>
      </c>
      <c r="BH264" s="175">
        <f>IF(N264="sníž. přenesená",J264,0)</f>
        <v>0</v>
      </c>
      <c r="BI264" s="175">
        <f>IF(N264="nulová",J264,0)</f>
        <v>0</v>
      </c>
      <c r="BJ264" s="23" t="s">
        <v>26</v>
      </c>
      <c r="BK264" s="175">
        <f>ROUND(I264*H264,2)</f>
        <v>0</v>
      </c>
      <c r="BL264" s="23" t="s">
        <v>125</v>
      </c>
      <c r="BM264" s="23" t="s">
        <v>434</v>
      </c>
    </row>
    <row r="265" spans="2:65" s="1" customFormat="1" ht="27">
      <c r="B265" s="40"/>
      <c r="D265" s="176" t="s">
        <v>132</v>
      </c>
      <c r="F265" s="177" t="s">
        <v>435</v>
      </c>
      <c r="I265" s="178"/>
      <c r="L265" s="40"/>
      <c r="M265" s="179"/>
      <c r="N265" s="41"/>
      <c r="O265" s="41"/>
      <c r="P265" s="41"/>
      <c r="Q265" s="41"/>
      <c r="R265" s="41"/>
      <c r="S265" s="41"/>
      <c r="T265" s="69"/>
      <c r="AT265" s="23" t="s">
        <v>132</v>
      </c>
      <c r="AU265" s="23" t="s">
        <v>88</v>
      </c>
    </row>
    <row r="266" spans="2:65" s="10" customFormat="1" ht="13.5">
      <c r="B266" s="180"/>
      <c r="D266" s="176" t="s">
        <v>134</v>
      </c>
      <c r="E266" s="181" t="s">
        <v>5</v>
      </c>
      <c r="F266" s="182" t="s">
        <v>436</v>
      </c>
      <c r="H266" s="183">
        <v>83</v>
      </c>
      <c r="I266" s="184"/>
      <c r="L266" s="180"/>
      <c r="M266" s="185"/>
      <c r="N266" s="186"/>
      <c r="O266" s="186"/>
      <c r="P266" s="186"/>
      <c r="Q266" s="186"/>
      <c r="R266" s="186"/>
      <c r="S266" s="186"/>
      <c r="T266" s="187"/>
      <c r="AT266" s="181" t="s">
        <v>134</v>
      </c>
      <c r="AU266" s="181" t="s">
        <v>88</v>
      </c>
      <c r="AV266" s="10" t="s">
        <v>88</v>
      </c>
      <c r="AW266" s="10" t="s">
        <v>135</v>
      </c>
      <c r="AX266" s="10" t="s">
        <v>79</v>
      </c>
      <c r="AY266" s="181" t="s">
        <v>126</v>
      </c>
    </row>
    <row r="267" spans="2:65" s="11" customFormat="1" ht="13.5">
      <c r="B267" s="188"/>
      <c r="D267" s="176" t="s">
        <v>134</v>
      </c>
      <c r="E267" s="189" t="s">
        <v>5</v>
      </c>
      <c r="F267" s="190" t="s">
        <v>136</v>
      </c>
      <c r="H267" s="191">
        <v>83</v>
      </c>
      <c r="I267" s="192"/>
      <c r="L267" s="188"/>
      <c r="M267" s="193"/>
      <c r="N267" s="194"/>
      <c r="O267" s="194"/>
      <c r="P267" s="194"/>
      <c r="Q267" s="194"/>
      <c r="R267" s="194"/>
      <c r="S267" s="194"/>
      <c r="T267" s="195"/>
      <c r="AT267" s="189" t="s">
        <v>134</v>
      </c>
      <c r="AU267" s="189" t="s">
        <v>88</v>
      </c>
      <c r="AV267" s="11" t="s">
        <v>125</v>
      </c>
      <c r="AW267" s="11" t="s">
        <v>135</v>
      </c>
      <c r="AX267" s="11" t="s">
        <v>26</v>
      </c>
      <c r="AY267" s="189" t="s">
        <v>126</v>
      </c>
    </row>
    <row r="268" spans="2:65" s="1" customFormat="1" ht="16.5" customHeight="1">
      <c r="B268" s="163"/>
      <c r="C268" s="215" t="s">
        <v>437</v>
      </c>
      <c r="D268" s="215" t="s">
        <v>260</v>
      </c>
      <c r="E268" s="216" t="s">
        <v>438</v>
      </c>
      <c r="F268" s="217" t="s">
        <v>439</v>
      </c>
      <c r="G268" s="218" t="s">
        <v>255</v>
      </c>
      <c r="H268" s="219">
        <v>12.45</v>
      </c>
      <c r="I268" s="220"/>
      <c r="J268" s="221">
        <f>ROUND(I268*H268,2)</f>
        <v>0</v>
      </c>
      <c r="K268" s="217" t="s">
        <v>192</v>
      </c>
      <c r="L268" s="222"/>
      <c r="M268" s="223" t="s">
        <v>5</v>
      </c>
      <c r="N268" s="224" t="s">
        <v>50</v>
      </c>
      <c r="O268" s="41"/>
      <c r="P268" s="173">
        <f>O268*H268</f>
        <v>0</v>
      </c>
      <c r="Q268" s="173">
        <v>0.21</v>
      </c>
      <c r="R268" s="173">
        <f>Q268*H268</f>
        <v>2.6144999999999996</v>
      </c>
      <c r="S268" s="173">
        <v>0</v>
      </c>
      <c r="T268" s="174">
        <f>S268*H268</f>
        <v>0</v>
      </c>
      <c r="AR268" s="23" t="s">
        <v>227</v>
      </c>
      <c r="AT268" s="23" t="s">
        <v>260</v>
      </c>
      <c r="AU268" s="23" t="s">
        <v>88</v>
      </c>
      <c r="AY268" s="23" t="s">
        <v>126</v>
      </c>
      <c r="BE268" s="175">
        <f>IF(N268="základní",J268,0)</f>
        <v>0</v>
      </c>
      <c r="BF268" s="175">
        <f>IF(N268="snížená",J268,0)</f>
        <v>0</v>
      </c>
      <c r="BG268" s="175">
        <f>IF(N268="zákl. přenesená",J268,0)</f>
        <v>0</v>
      </c>
      <c r="BH268" s="175">
        <f>IF(N268="sníž. přenesená",J268,0)</f>
        <v>0</v>
      </c>
      <c r="BI268" s="175">
        <f>IF(N268="nulová",J268,0)</f>
        <v>0</v>
      </c>
      <c r="BJ268" s="23" t="s">
        <v>26</v>
      </c>
      <c r="BK268" s="175">
        <f>ROUND(I268*H268,2)</f>
        <v>0</v>
      </c>
      <c r="BL268" s="23" t="s">
        <v>125</v>
      </c>
      <c r="BM268" s="23" t="s">
        <v>440</v>
      </c>
    </row>
    <row r="269" spans="2:65" s="1" customFormat="1" ht="13.5">
      <c r="B269" s="40"/>
      <c r="D269" s="176" t="s">
        <v>132</v>
      </c>
      <c r="F269" s="177" t="s">
        <v>441</v>
      </c>
      <c r="I269" s="178"/>
      <c r="L269" s="40"/>
      <c r="M269" s="179"/>
      <c r="N269" s="41"/>
      <c r="O269" s="41"/>
      <c r="P269" s="41"/>
      <c r="Q269" s="41"/>
      <c r="R269" s="41"/>
      <c r="S269" s="41"/>
      <c r="T269" s="69"/>
      <c r="AT269" s="23" t="s">
        <v>132</v>
      </c>
      <c r="AU269" s="23" t="s">
        <v>88</v>
      </c>
    </row>
    <row r="270" spans="2:65" s="10" customFormat="1" ht="13.5">
      <c r="B270" s="180"/>
      <c r="D270" s="176" t="s">
        <v>134</v>
      </c>
      <c r="E270" s="181" t="s">
        <v>5</v>
      </c>
      <c r="F270" s="182" t="s">
        <v>442</v>
      </c>
      <c r="H270" s="183">
        <v>12.45</v>
      </c>
      <c r="I270" s="184"/>
      <c r="L270" s="180"/>
      <c r="M270" s="185"/>
      <c r="N270" s="186"/>
      <c r="O270" s="186"/>
      <c r="P270" s="186"/>
      <c r="Q270" s="186"/>
      <c r="R270" s="186"/>
      <c r="S270" s="186"/>
      <c r="T270" s="187"/>
      <c r="AT270" s="181" t="s">
        <v>134</v>
      </c>
      <c r="AU270" s="181" t="s">
        <v>88</v>
      </c>
      <c r="AV270" s="10" t="s">
        <v>88</v>
      </c>
      <c r="AW270" s="10" t="s">
        <v>135</v>
      </c>
      <c r="AX270" s="10" t="s">
        <v>79</v>
      </c>
      <c r="AY270" s="181" t="s">
        <v>126</v>
      </c>
    </row>
    <row r="271" spans="2:65" s="11" customFormat="1" ht="13.5">
      <c r="B271" s="188"/>
      <c r="D271" s="176" t="s">
        <v>134</v>
      </c>
      <c r="E271" s="189" t="s">
        <v>5</v>
      </c>
      <c r="F271" s="190" t="s">
        <v>136</v>
      </c>
      <c r="H271" s="191">
        <v>12.45</v>
      </c>
      <c r="I271" s="192"/>
      <c r="L271" s="188"/>
      <c r="M271" s="193"/>
      <c r="N271" s="194"/>
      <c r="O271" s="194"/>
      <c r="P271" s="194"/>
      <c r="Q271" s="194"/>
      <c r="R271" s="194"/>
      <c r="S271" s="194"/>
      <c r="T271" s="195"/>
      <c r="AT271" s="189" t="s">
        <v>134</v>
      </c>
      <c r="AU271" s="189" t="s">
        <v>88</v>
      </c>
      <c r="AV271" s="11" t="s">
        <v>125</v>
      </c>
      <c r="AW271" s="11" t="s">
        <v>135</v>
      </c>
      <c r="AX271" s="11" t="s">
        <v>26</v>
      </c>
      <c r="AY271" s="189" t="s">
        <v>126</v>
      </c>
    </row>
    <row r="272" spans="2:65" s="1" customFormat="1" ht="25.5" customHeight="1">
      <c r="B272" s="163"/>
      <c r="C272" s="164" t="s">
        <v>443</v>
      </c>
      <c r="D272" s="164" t="s">
        <v>127</v>
      </c>
      <c r="E272" s="165" t="s">
        <v>444</v>
      </c>
      <c r="F272" s="166" t="s">
        <v>445</v>
      </c>
      <c r="G272" s="167" t="s">
        <v>186</v>
      </c>
      <c r="H272" s="168">
        <v>83</v>
      </c>
      <c r="I272" s="169"/>
      <c r="J272" s="170">
        <f>ROUND(I272*H272,2)</f>
        <v>0</v>
      </c>
      <c r="K272" s="166" t="s">
        <v>192</v>
      </c>
      <c r="L272" s="40"/>
      <c r="M272" s="171" t="s">
        <v>5</v>
      </c>
      <c r="N272" s="172" t="s">
        <v>50</v>
      </c>
      <c r="O272" s="41"/>
      <c r="P272" s="173">
        <f>O272*H272</f>
        <v>0</v>
      </c>
      <c r="Q272" s="173">
        <v>0</v>
      </c>
      <c r="R272" s="173">
        <f>Q272*H272</f>
        <v>0</v>
      </c>
      <c r="S272" s="173">
        <v>0</v>
      </c>
      <c r="T272" s="174">
        <f>S272*H272</f>
        <v>0</v>
      </c>
      <c r="AR272" s="23" t="s">
        <v>125</v>
      </c>
      <c r="AT272" s="23" t="s">
        <v>127</v>
      </c>
      <c r="AU272" s="23" t="s">
        <v>88</v>
      </c>
      <c r="AY272" s="23" t="s">
        <v>126</v>
      </c>
      <c r="BE272" s="175">
        <f>IF(N272="základní",J272,0)</f>
        <v>0</v>
      </c>
      <c r="BF272" s="175">
        <f>IF(N272="snížená",J272,0)</f>
        <v>0</v>
      </c>
      <c r="BG272" s="175">
        <f>IF(N272="zákl. přenesená",J272,0)</f>
        <v>0</v>
      </c>
      <c r="BH272" s="175">
        <f>IF(N272="sníž. přenesená",J272,0)</f>
        <v>0</v>
      </c>
      <c r="BI272" s="175">
        <f>IF(N272="nulová",J272,0)</f>
        <v>0</v>
      </c>
      <c r="BJ272" s="23" t="s">
        <v>26</v>
      </c>
      <c r="BK272" s="175">
        <f>ROUND(I272*H272,2)</f>
        <v>0</v>
      </c>
      <c r="BL272" s="23" t="s">
        <v>125</v>
      </c>
      <c r="BM272" s="23" t="s">
        <v>446</v>
      </c>
    </row>
    <row r="273" spans="2:65" s="1" customFormat="1" ht="27">
      <c r="B273" s="40"/>
      <c r="D273" s="176" t="s">
        <v>132</v>
      </c>
      <c r="F273" s="177" t="s">
        <v>447</v>
      </c>
      <c r="I273" s="178"/>
      <c r="L273" s="40"/>
      <c r="M273" s="179"/>
      <c r="N273" s="41"/>
      <c r="O273" s="41"/>
      <c r="P273" s="41"/>
      <c r="Q273" s="41"/>
      <c r="R273" s="41"/>
      <c r="S273" s="41"/>
      <c r="T273" s="69"/>
      <c r="AT273" s="23" t="s">
        <v>132</v>
      </c>
      <c r="AU273" s="23" t="s">
        <v>88</v>
      </c>
    </row>
    <row r="274" spans="2:65" s="10" customFormat="1" ht="13.5">
      <c r="B274" s="180"/>
      <c r="D274" s="176" t="s">
        <v>134</v>
      </c>
      <c r="E274" s="181" t="s">
        <v>5</v>
      </c>
      <c r="F274" s="182" t="s">
        <v>448</v>
      </c>
      <c r="H274" s="183">
        <v>83</v>
      </c>
      <c r="I274" s="184"/>
      <c r="L274" s="180"/>
      <c r="M274" s="185"/>
      <c r="N274" s="186"/>
      <c r="O274" s="186"/>
      <c r="P274" s="186"/>
      <c r="Q274" s="186"/>
      <c r="R274" s="186"/>
      <c r="S274" s="186"/>
      <c r="T274" s="187"/>
      <c r="AT274" s="181" t="s">
        <v>134</v>
      </c>
      <c r="AU274" s="181" t="s">
        <v>88</v>
      </c>
      <c r="AV274" s="10" t="s">
        <v>88</v>
      </c>
      <c r="AW274" s="10" t="s">
        <v>135</v>
      </c>
      <c r="AX274" s="10" t="s">
        <v>79</v>
      </c>
      <c r="AY274" s="181" t="s">
        <v>126</v>
      </c>
    </row>
    <row r="275" spans="2:65" s="11" customFormat="1" ht="13.5">
      <c r="B275" s="188"/>
      <c r="D275" s="176" t="s">
        <v>134</v>
      </c>
      <c r="E275" s="189" t="s">
        <v>5</v>
      </c>
      <c r="F275" s="190" t="s">
        <v>136</v>
      </c>
      <c r="H275" s="191">
        <v>83</v>
      </c>
      <c r="I275" s="192"/>
      <c r="L275" s="188"/>
      <c r="M275" s="193"/>
      <c r="N275" s="194"/>
      <c r="O275" s="194"/>
      <c r="P275" s="194"/>
      <c r="Q275" s="194"/>
      <c r="R275" s="194"/>
      <c r="S275" s="194"/>
      <c r="T275" s="195"/>
      <c r="AT275" s="189" t="s">
        <v>134</v>
      </c>
      <c r="AU275" s="189" t="s">
        <v>88</v>
      </c>
      <c r="AV275" s="11" t="s">
        <v>125</v>
      </c>
      <c r="AW275" s="11" t="s">
        <v>135</v>
      </c>
      <c r="AX275" s="11" t="s">
        <v>26</v>
      </c>
      <c r="AY275" s="189" t="s">
        <v>126</v>
      </c>
    </row>
    <row r="276" spans="2:65" s="1" customFormat="1" ht="16.5" customHeight="1">
      <c r="B276" s="163"/>
      <c r="C276" s="215" t="s">
        <v>449</v>
      </c>
      <c r="D276" s="215" t="s">
        <v>260</v>
      </c>
      <c r="E276" s="216" t="s">
        <v>450</v>
      </c>
      <c r="F276" s="217" t="s">
        <v>451</v>
      </c>
      <c r="G276" s="218" t="s">
        <v>452</v>
      </c>
      <c r="H276" s="219">
        <v>2.9049999999999998</v>
      </c>
      <c r="I276" s="220"/>
      <c r="J276" s="221">
        <f>ROUND(I276*H276,2)</f>
        <v>0</v>
      </c>
      <c r="K276" s="217" t="s">
        <v>192</v>
      </c>
      <c r="L276" s="222"/>
      <c r="M276" s="223" t="s">
        <v>5</v>
      </c>
      <c r="N276" s="224" t="s">
        <v>50</v>
      </c>
      <c r="O276" s="41"/>
      <c r="P276" s="173">
        <f>O276*H276</f>
        <v>0</v>
      </c>
      <c r="Q276" s="173">
        <v>1E-3</v>
      </c>
      <c r="R276" s="173">
        <f>Q276*H276</f>
        <v>2.905E-3</v>
      </c>
      <c r="S276" s="173">
        <v>0</v>
      </c>
      <c r="T276" s="174">
        <f>S276*H276</f>
        <v>0</v>
      </c>
      <c r="AR276" s="23" t="s">
        <v>227</v>
      </c>
      <c r="AT276" s="23" t="s">
        <v>260</v>
      </c>
      <c r="AU276" s="23" t="s">
        <v>88</v>
      </c>
      <c r="AY276" s="23" t="s">
        <v>126</v>
      </c>
      <c r="BE276" s="175">
        <f>IF(N276="základní",J276,0)</f>
        <v>0</v>
      </c>
      <c r="BF276" s="175">
        <f>IF(N276="snížená",J276,0)</f>
        <v>0</v>
      </c>
      <c r="BG276" s="175">
        <f>IF(N276="zákl. přenesená",J276,0)</f>
        <v>0</v>
      </c>
      <c r="BH276" s="175">
        <f>IF(N276="sníž. přenesená",J276,0)</f>
        <v>0</v>
      </c>
      <c r="BI276" s="175">
        <f>IF(N276="nulová",J276,0)</f>
        <v>0</v>
      </c>
      <c r="BJ276" s="23" t="s">
        <v>26</v>
      </c>
      <c r="BK276" s="175">
        <f>ROUND(I276*H276,2)</f>
        <v>0</v>
      </c>
      <c r="BL276" s="23" t="s">
        <v>125</v>
      </c>
      <c r="BM276" s="23" t="s">
        <v>453</v>
      </c>
    </row>
    <row r="277" spans="2:65" s="1" customFormat="1" ht="13.5">
      <c r="B277" s="40"/>
      <c r="D277" s="176" t="s">
        <v>132</v>
      </c>
      <c r="F277" s="177" t="s">
        <v>454</v>
      </c>
      <c r="I277" s="178"/>
      <c r="L277" s="40"/>
      <c r="M277" s="179"/>
      <c r="N277" s="41"/>
      <c r="O277" s="41"/>
      <c r="P277" s="41"/>
      <c r="Q277" s="41"/>
      <c r="R277" s="41"/>
      <c r="S277" s="41"/>
      <c r="T277" s="69"/>
      <c r="AT277" s="23" t="s">
        <v>132</v>
      </c>
      <c r="AU277" s="23" t="s">
        <v>88</v>
      </c>
    </row>
    <row r="278" spans="2:65" s="10" customFormat="1" ht="13.5">
      <c r="B278" s="180"/>
      <c r="D278" s="176" t="s">
        <v>134</v>
      </c>
      <c r="E278" s="181" t="s">
        <v>5</v>
      </c>
      <c r="F278" s="182" t="s">
        <v>455</v>
      </c>
      <c r="H278" s="183">
        <v>2.9049999999999998</v>
      </c>
      <c r="I278" s="184"/>
      <c r="L278" s="180"/>
      <c r="M278" s="185"/>
      <c r="N278" s="186"/>
      <c r="O278" s="186"/>
      <c r="P278" s="186"/>
      <c r="Q278" s="186"/>
      <c r="R278" s="186"/>
      <c r="S278" s="186"/>
      <c r="T278" s="187"/>
      <c r="AT278" s="181" t="s">
        <v>134</v>
      </c>
      <c r="AU278" s="181" t="s">
        <v>88</v>
      </c>
      <c r="AV278" s="10" t="s">
        <v>88</v>
      </c>
      <c r="AW278" s="10" t="s">
        <v>135</v>
      </c>
      <c r="AX278" s="10" t="s">
        <v>79</v>
      </c>
      <c r="AY278" s="181" t="s">
        <v>126</v>
      </c>
    </row>
    <row r="279" spans="2:65" s="11" customFormat="1" ht="13.5">
      <c r="B279" s="188"/>
      <c r="D279" s="176" t="s">
        <v>134</v>
      </c>
      <c r="E279" s="189" t="s">
        <v>5</v>
      </c>
      <c r="F279" s="190" t="s">
        <v>136</v>
      </c>
      <c r="H279" s="191">
        <v>2.9049999999999998</v>
      </c>
      <c r="I279" s="192"/>
      <c r="L279" s="188"/>
      <c r="M279" s="193"/>
      <c r="N279" s="194"/>
      <c r="O279" s="194"/>
      <c r="P279" s="194"/>
      <c r="Q279" s="194"/>
      <c r="R279" s="194"/>
      <c r="S279" s="194"/>
      <c r="T279" s="195"/>
      <c r="AT279" s="189" t="s">
        <v>134</v>
      </c>
      <c r="AU279" s="189" t="s">
        <v>88</v>
      </c>
      <c r="AV279" s="11" t="s">
        <v>125</v>
      </c>
      <c r="AW279" s="11" t="s">
        <v>135</v>
      </c>
      <c r="AX279" s="11" t="s">
        <v>26</v>
      </c>
      <c r="AY279" s="189" t="s">
        <v>126</v>
      </c>
    </row>
    <row r="280" spans="2:65" s="1" customFormat="1" ht="16.5" customHeight="1">
      <c r="B280" s="163"/>
      <c r="C280" s="164" t="s">
        <v>456</v>
      </c>
      <c r="D280" s="164" t="s">
        <v>127</v>
      </c>
      <c r="E280" s="165" t="s">
        <v>457</v>
      </c>
      <c r="F280" s="166" t="s">
        <v>458</v>
      </c>
      <c r="G280" s="167" t="s">
        <v>255</v>
      </c>
      <c r="H280" s="168">
        <v>4.9800000000000004</v>
      </c>
      <c r="I280" s="169"/>
      <c r="J280" s="170">
        <f>ROUND(I280*H280,2)</f>
        <v>0</v>
      </c>
      <c r="K280" s="166" t="s">
        <v>192</v>
      </c>
      <c r="L280" s="40"/>
      <c r="M280" s="171" t="s">
        <v>5</v>
      </c>
      <c r="N280" s="172" t="s">
        <v>50</v>
      </c>
      <c r="O280" s="41"/>
      <c r="P280" s="173">
        <f>O280*H280</f>
        <v>0</v>
      </c>
      <c r="Q280" s="173">
        <v>0</v>
      </c>
      <c r="R280" s="173">
        <f>Q280*H280</f>
        <v>0</v>
      </c>
      <c r="S280" s="173">
        <v>0</v>
      </c>
      <c r="T280" s="174">
        <f>S280*H280</f>
        <v>0</v>
      </c>
      <c r="AR280" s="23" t="s">
        <v>125</v>
      </c>
      <c r="AT280" s="23" t="s">
        <v>127</v>
      </c>
      <c r="AU280" s="23" t="s">
        <v>88</v>
      </c>
      <c r="AY280" s="23" t="s">
        <v>126</v>
      </c>
      <c r="BE280" s="175">
        <f>IF(N280="základní",J280,0)</f>
        <v>0</v>
      </c>
      <c r="BF280" s="175">
        <f>IF(N280="snížená",J280,0)</f>
        <v>0</v>
      </c>
      <c r="BG280" s="175">
        <f>IF(N280="zákl. přenesená",J280,0)</f>
        <v>0</v>
      </c>
      <c r="BH280" s="175">
        <f>IF(N280="sníž. přenesená",J280,0)</f>
        <v>0</v>
      </c>
      <c r="BI280" s="175">
        <f>IF(N280="nulová",J280,0)</f>
        <v>0</v>
      </c>
      <c r="BJ280" s="23" t="s">
        <v>26</v>
      </c>
      <c r="BK280" s="175">
        <f>ROUND(I280*H280,2)</f>
        <v>0</v>
      </c>
      <c r="BL280" s="23" t="s">
        <v>125</v>
      </c>
      <c r="BM280" s="23" t="s">
        <v>459</v>
      </c>
    </row>
    <row r="281" spans="2:65" s="1" customFormat="1" ht="13.5">
      <c r="B281" s="40"/>
      <c r="D281" s="176" t="s">
        <v>132</v>
      </c>
      <c r="F281" s="177" t="s">
        <v>460</v>
      </c>
      <c r="I281" s="178"/>
      <c r="L281" s="40"/>
      <c r="M281" s="179"/>
      <c r="N281" s="41"/>
      <c r="O281" s="41"/>
      <c r="P281" s="41"/>
      <c r="Q281" s="41"/>
      <c r="R281" s="41"/>
      <c r="S281" s="41"/>
      <c r="T281" s="69"/>
      <c r="AT281" s="23" t="s">
        <v>132</v>
      </c>
      <c r="AU281" s="23" t="s">
        <v>88</v>
      </c>
    </row>
    <row r="282" spans="2:65" s="10" customFormat="1" ht="13.5">
      <c r="B282" s="180"/>
      <c r="D282" s="176" t="s">
        <v>134</v>
      </c>
      <c r="E282" s="181" t="s">
        <v>5</v>
      </c>
      <c r="F282" s="182" t="s">
        <v>461</v>
      </c>
      <c r="H282" s="183">
        <v>4.9800000000000004</v>
      </c>
      <c r="I282" s="184"/>
      <c r="L282" s="180"/>
      <c r="M282" s="185"/>
      <c r="N282" s="186"/>
      <c r="O282" s="186"/>
      <c r="P282" s="186"/>
      <c r="Q282" s="186"/>
      <c r="R282" s="186"/>
      <c r="S282" s="186"/>
      <c r="T282" s="187"/>
      <c r="AT282" s="181" t="s">
        <v>134</v>
      </c>
      <c r="AU282" s="181" t="s">
        <v>88</v>
      </c>
      <c r="AV282" s="10" t="s">
        <v>88</v>
      </c>
      <c r="AW282" s="10" t="s">
        <v>135</v>
      </c>
      <c r="AX282" s="10" t="s">
        <v>79</v>
      </c>
      <c r="AY282" s="181" t="s">
        <v>126</v>
      </c>
    </row>
    <row r="283" spans="2:65" s="11" customFormat="1" ht="13.5">
      <c r="B283" s="188"/>
      <c r="D283" s="176" t="s">
        <v>134</v>
      </c>
      <c r="E283" s="189" t="s">
        <v>5</v>
      </c>
      <c r="F283" s="190" t="s">
        <v>136</v>
      </c>
      <c r="H283" s="191">
        <v>4.9800000000000004</v>
      </c>
      <c r="I283" s="192"/>
      <c r="L283" s="188"/>
      <c r="M283" s="193"/>
      <c r="N283" s="194"/>
      <c r="O283" s="194"/>
      <c r="P283" s="194"/>
      <c r="Q283" s="194"/>
      <c r="R283" s="194"/>
      <c r="S283" s="194"/>
      <c r="T283" s="195"/>
      <c r="AT283" s="189" t="s">
        <v>134</v>
      </c>
      <c r="AU283" s="189" t="s">
        <v>88</v>
      </c>
      <c r="AV283" s="11" t="s">
        <v>125</v>
      </c>
      <c r="AW283" s="11" t="s">
        <v>135</v>
      </c>
      <c r="AX283" s="11" t="s">
        <v>26</v>
      </c>
      <c r="AY283" s="189" t="s">
        <v>126</v>
      </c>
    </row>
    <row r="284" spans="2:65" s="1" customFormat="1" ht="16.5" customHeight="1">
      <c r="B284" s="163"/>
      <c r="C284" s="164" t="s">
        <v>462</v>
      </c>
      <c r="D284" s="164" t="s">
        <v>127</v>
      </c>
      <c r="E284" s="165" t="s">
        <v>463</v>
      </c>
      <c r="F284" s="166" t="s">
        <v>464</v>
      </c>
      <c r="G284" s="167" t="s">
        <v>255</v>
      </c>
      <c r="H284" s="168">
        <v>9.9600000000000009</v>
      </c>
      <c r="I284" s="169"/>
      <c r="J284" s="170">
        <f>ROUND(I284*H284,2)</f>
        <v>0</v>
      </c>
      <c r="K284" s="166" t="s">
        <v>192</v>
      </c>
      <c r="L284" s="40"/>
      <c r="M284" s="171" t="s">
        <v>5</v>
      </c>
      <c r="N284" s="172" t="s">
        <v>50</v>
      </c>
      <c r="O284" s="41"/>
      <c r="P284" s="173">
        <f>O284*H284</f>
        <v>0</v>
      </c>
      <c r="Q284" s="173">
        <v>0</v>
      </c>
      <c r="R284" s="173">
        <f>Q284*H284</f>
        <v>0</v>
      </c>
      <c r="S284" s="173">
        <v>0</v>
      </c>
      <c r="T284" s="174">
        <f>S284*H284</f>
        <v>0</v>
      </c>
      <c r="AR284" s="23" t="s">
        <v>125</v>
      </c>
      <c r="AT284" s="23" t="s">
        <v>127</v>
      </c>
      <c r="AU284" s="23" t="s">
        <v>88</v>
      </c>
      <c r="AY284" s="23" t="s">
        <v>126</v>
      </c>
      <c r="BE284" s="175">
        <f>IF(N284="základní",J284,0)</f>
        <v>0</v>
      </c>
      <c r="BF284" s="175">
        <f>IF(N284="snížená",J284,0)</f>
        <v>0</v>
      </c>
      <c r="BG284" s="175">
        <f>IF(N284="zákl. přenesená",J284,0)</f>
        <v>0</v>
      </c>
      <c r="BH284" s="175">
        <f>IF(N284="sníž. přenesená",J284,0)</f>
        <v>0</v>
      </c>
      <c r="BI284" s="175">
        <f>IF(N284="nulová",J284,0)</f>
        <v>0</v>
      </c>
      <c r="BJ284" s="23" t="s">
        <v>26</v>
      </c>
      <c r="BK284" s="175">
        <f>ROUND(I284*H284,2)</f>
        <v>0</v>
      </c>
      <c r="BL284" s="23" t="s">
        <v>125</v>
      </c>
      <c r="BM284" s="23" t="s">
        <v>465</v>
      </c>
    </row>
    <row r="285" spans="2:65" s="1" customFormat="1" ht="13.5">
      <c r="B285" s="40"/>
      <c r="D285" s="176" t="s">
        <v>132</v>
      </c>
      <c r="F285" s="177" t="s">
        <v>466</v>
      </c>
      <c r="I285" s="178"/>
      <c r="L285" s="40"/>
      <c r="M285" s="179"/>
      <c r="N285" s="41"/>
      <c r="O285" s="41"/>
      <c r="P285" s="41"/>
      <c r="Q285" s="41"/>
      <c r="R285" s="41"/>
      <c r="S285" s="41"/>
      <c r="T285" s="69"/>
      <c r="AT285" s="23" t="s">
        <v>132</v>
      </c>
      <c r="AU285" s="23" t="s">
        <v>88</v>
      </c>
    </row>
    <row r="286" spans="2:65" s="10" customFormat="1" ht="13.5">
      <c r="B286" s="180"/>
      <c r="D286" s="176" t="s">
        <v>134</v>
      </c>
      <c r="E286" s="181" t="s">
        <v>5</v>
      </c>
      <c r="F286" s="182" t="s">
        <v>467</v>
      </c>
      <c r="H286" s="183">
        <v>9.9600000000000009</v>
      </c>
      <c r="I286" s="184"/>
      <c r="L286" s="180"/>
      <c r="M286" s="185"/>
      <c r="N286" s="186"/>
      <c r="O286" s="186"/>
      <c r="P286" s="186"/>
      <c r="Q286" s="186"/>
      <c r="R286" s="186"/>
      <c r="S286" s="186"/>
      <c r="T286" s="187"/>
      <c r="AT286" s="181" t="s">
        <v>134</v>
      </c>
      <c r="AU286" s="181" t="s">
        <v>88</v>
      </c>
      <c r="AV286" s="10" t="s">
        <v>88</v>
      </c>
      <c r="AW286" s="10" t="s">
        <v>135</v>
      </c>
      <c r="AX286" s="10" t="s">
        <v>79</v>
      </c>
      <c r="AY286" s="181" t="s">
        <v>126</v>
      </c>
    </row>
    <row r="287" spans="2:65" s="11" customFormat="1" ht="13.5">
      <c r="B287" s="188"/>
      <c r="D287" s="176" t="s">
        <v>134</v>
      </c>
      <c r="E287" s="189" t="s">
        <v>5</v>
      </c>
      <c r="F287" s="190" t="s">
        <v>136</v>
      </c>
      <c r="H287" s="191">
        <v>9.9600000000000009</v>
      </c>
      <c r="I287" s="192"/>
      <c r="L287" s="188"/>
      <c r="M287" s="193"/>
      <c r="N287" s="194"/>
      <c r="O287" s="194"/>
      <c r="P287" s="194"/>
      <c r="Q287" s="194"/>
      <c r="R287" s="194"/>
      <c r="S287" s="194"/>
      <c r="T287" s="195"/>
      <c r="AT287" s="189" t="s">
        <v>134</v>
      </c>
      <c r="AU287" s="189" t="s">
        <v>88</v>
      </c>
      <c r="AV287" s="11" t="s">
        <v>125</v>
      </c>
      <c r="AW287" s="11" t="s">
        <v>135</v>
      </c>
      <c r="AX287" s="11" t="s">
        <v>26</v>
      </c>
      <c r="AY287" s="189" t="s">
        <v>126</v>
      </c>
    </row>
    <row r="288" spans="2:65" s="9" customFormat="1" ht="29.85" customHeight="1">
      <c r="B288" s="152"/>
      <c r="D288" s="153" t="s">
        <v>78</v>
      </c>
      <c r="E288" s="206" t="s">
        <v>88</v>
      </c>
      <c r="F288" s="206" t="s">
        <v>468</v>
      </c>
      <c r="I288" s="155"/>
      <c r="J288" s="207">
        <f>BK288</f>
        <v>0</v>
      </c>
      <c r="L288" s="152"/>
      <c r="M288" s="157"/>
      <c r="N288" s="158"/>
      <c r="O288" s="158"/>
      <c r="P288" s="159">
        <f>SUM(P289:P298)</f>
        <v>0</v>
      </c>
      <c r="Q288" s="158"/>
      <c r="R288" s="159">
        <f>SUM(R289:R298)</f>
        <v>4.2182967718000004</v>
      </c>
      <c r="S288" s="158"/>
      <c r="T288" s="160">
        <f>SUM(T289:T298)</f>
        <v>0</v>
      </c>
      <c r="AR288" s="153" t="s">
        <v>26</v>
      </c>
      <c r="AT288" s="161" t="s">
        <v>78</v>
      </c>
      <c r="AU288" s="161" t="s">
        <v>26</v>
      </c>
      <c r="AY288" s="153" t="s">
        <v>126</v>
      </c>
      <c r="BK288" s="162">
        <f>SUM(BK289:BK298)</f>
        <v>0</v>
      </c>
    </row>
    <row r="289" spans="2:65" s="1" customFormat="1" ht="16.5" customHeight="1">
      <c r="B289" s="163"/>
      <c r="C289" s="164" t="s">
        <v>469</v>
      </c>
      <c r="D289" s="164" t="s">
        <v>127</v>
      </c>
      <c r="E289" s="165" t="s">
        <v>470</v>
      </c>
      <c r="F289" s="166" t="s">
        <v>471</v>
      </c>
      <c r="G289" s="167" t="s">
        <v>255</v>
      </c>
      <c r="H289" s="168">
        <v>0.45</v>
      </c>
      <c r="I289" s="169"/>
      <c r="J289" s="170">
        <f>ROUND(I289*H289,2)</f>
        <v>0</v>
      </c>
      <c r="K289" s="166" t="s">
        <v>192</v>
      </c>
      <c r="L289" s="40"/>
      <c r="M289" s="171" t="s">
        <v>5</v>
      </c>
      <c r="N289" s="172" t="s">
        <v>50</v>
      </c>
      <c r="O289" s="41"/>
      <c r="P289" s="173">
        <f>O289*H289</f>
        <v>0</v>
      </c>
      <c r="Q289" s="173">
        <v>2.3848422039999999</v>
      </c>
      <c r="R289" s="173">
        <f>Q289*H289</f>
        <v>1.0731789918000001</v>
      </c>
      <c r="S289" s="173">
        <v>0</v>
      </c>
      <c r="T289" s="174">
        <f>S289*H289</f>
        <v>0</v>
      </c>
      <c r="AR289" s="23" t="s">
        <v>125</v>
      </c>
      <c r="AT289" s="23" t="s">
        <v>127</v>
      </c>
      <c r="AU289" s="23" t="s">
        <v>88</v>
      </c>
      <c r="AY289" s="23" t="s">
        <v>126</v>
      </c>
      <c r="BE289" s="175">
        <f>IF(N289="základní",J289,0)</f>
        <v>0</v>
      </c>
      <c r="BF289" s="175">
        <f>IF(N289="snížená",J289,0)</f>
        <v>0</v>
      </c>
      <c r="BG289" s="175">
        <f>IF(N289="zákl. přenesená",J289,0)</f>
        <v>0</v>
      </c>
      <c r="BH289" s="175">
        <f>IF(N289="sníž. přenesená",J289,0)</f>
        <v>0</v>
      </c>
      <c r="BI289" s="175">
        <f>IF(N289="nulová",J289,0)</f>
        <v>0</v>
      </c>
      <c r="BJ289" s="23" t="s">
        <v>26</v>
      </c>
      <c r="BK289" s="175">
        <f>ROUND(I289*H289,2)</f>
        <v>0</v>
      </c>
      <c r="BL289" s="23" t="s">
        <v>125</v>
      </c>
      <c r="BM289" s="23" t="s">
        <v>472</v>
      </c>
    </row>
    <row r="290" spans="2:65" s="1" customFormat="1" ht="13.5">
      <c r="B290" s="40"/>
      <c r="D290" s="176" t="s">
        <v>132</v>
      </c>
      <c r="F290" s="177" t="s">
        <v>473</v>
      </c>
      <c r="I290" s="178"/>
      <c r="L290" s="40"/>
      <c r="M290" s="179"/>
      <c r="N290" s="41"/>
      <c r="O290" s="41"/>
      <c r="P290" s="41"/>
      <c r="Q290" s="41"/>
      <c r="R290" s="41"/>
      <c r="S290" s="41"/>
      <c r="T290" s="69"/>
      <c r="AT290" s="23" t="s">
        <v>132</v>
      </c>
      <c r="AU290" s="23" t="s">
        <v>88</v>
      </c>
    </row>
    <row r="291" spans="2:65" s="10" customFormat="1" ht="13.5">
      <c r="B291" s="180"/>
      <c r="D291" s="176" t="s">
        <v>134</v>
      </c>
      <c r="E291" s="181" t="s">
        <v>5</v>
      </c>
      <c r="F291" s="182" t="s">
        <v>474</v>
      </c>
      <c r="H291" s="183">
        <v>0.45</v>
      </c>
      <c r="I291" s="184"/>
      <c r="L291" s="180"/>
      <c r="M291" s="185"/>
      <c r="N291" s="186"/>
      <c r="O291" s="186"/>
      <c r="P291" s="186"/>
      <c r="Q291" s="186"/>
      <c r="R291" s="186"/>
      <c r="S291" s="186"/>
      <c r="T291" s="187"/>
      <c r="AT291" s="181" t="s">
        <v>134</v>
      </c>
      <c r="AU291" s="181" t="s">
        <v>88</v>
      </c>
      <c r="AV291" s="10" t="s">
        <v>88</v>
      </c>
      <c r="AW291" s="10" t="s">
        <v>135</v>
      </c>
      <c r="AX291" s="10" t="s">
        <v>79</v>
      </c>
      <c r="AY291" s="181" t="s">
        <v>126</v>
      </c>
    </row>
    <row r="292" spans="2:65" s="11" customFormat="1" ht="13.5">
      <c r="B292" s="188"/>
      <c r="D292" s="176" t="s">
        <v>134</v>
      </c>
      <c r="E292" s="189" t="s">
        <v>5</v>
      </c>
      <c r="F292" s="190" t="s">
        <v>136</v>
      </c>
      <c r="H292" s="191">
        <v>0.45</v>
      </c>
      <c r="I292" s="192"/>
      <c r="L292" s="188"/>
      <c r="M292" s="193"/>
      <c r="N292" s="194"/>
      <c r="O292" s="194"/>
      <c r="P292" s="194"/>
      <c r="Q292" s="194"/>
      <c r="R292" s="194"/>
      <c r="S292" s="194"/>
      <c r="T292" s="195"/>
      <c r="AT292" s="189" t="s">
        <v>134</v>
      </c>
      <c r="AU292" s="189" t="s">
        <v>88</v>
      </c>
      <c r="AV292" s="11" t="s">
        <v>125</v>
      </c>
      <c r="AW292" s="11" t="s">
        <v>135</v>
      </c>
      <c r="AX292" s="11" t="s">
        <v>26</v>
      </c>
      <c r="AY292" s="189" t="s">
        <v>126</v>
      </c>
    </row>
    <row r="293" spans="2:65" s="1" customFormat="1" ht="16.5" customHeight="1">
      <c r="B293" s="163"/>
      <c r="C293" s="164" t="s">
        <v>475</v>
      </c>
      <c r="D293" s="164" t="s">
        <v>127</v>
      </c>
      <c r="E293" s="165" t="s">
        <v>476</v>
      </c>
      <c r="F293" s="166" t="s">
        <v>477</v>
      </c>
      <c r="G293" s="167" t="s">
        <v>255</v>
      </c>
      <c r="H293" s="168">
        <v>1.282</v>
      </c>
      <c r="I293" s="169"/>
      <c r="J293" s="170">
        <f>ROUND(I293*H293,2)</f>
        <v>0</v>
      </c>
      <c r="K293" s="166" t="s">
        <v>192</v>
      </c>
      <c r="L293" s="40"/>
      <c r="M293" s="171" t="s">
        <v>5</v>
      </c>
      <c r="N293" s="172" t="s">
        <v>50</v>
      </c>
      <c r="O293" s="41"/>
      <c r="P293" s="173">
        <f>O293*H293</f>
        <v>0</v>
      </c>
      <c r="Q293" s="173">
        <v>2.45329</v>
      </c>
      <c r="R293" s="173">
        <f>Q293*H293</f>
        <v>3.1451177800000001</v>
      </c>
      <c r="S293" s="173">
        <v>0</v>
      </c>
      <c r="T293" s="174">
        <f>S293*H293</f>
        <v>0</v>
      </c>
      <c r="AR293" s="23" t="s">
        <v>125</v>
      </c>
      <c r="AT293" s="23" t="s">
        <v>127</v>
      </c>
      <c r="AU293" s="23" t="s">
        <v>88</v>
      </c>
      <c r="AY293" s="23" t="s">
        <v>126</v>
      </c>
      <c r="BE293" s="175">
        <f>IF(N293="základní",J293,0)</f>
        <v>0</v>
      </c>
      <c r="BF293" s="175">
        <f>IF(N293="snížená",J293,0)</f>
        <v>0</v>
      </c>
      <c r="BG293" s="175">
        <f>IF(N293="zákl. přenesená",J293,0)</f>
        <v>0</v>
      </c>
      <c r="BH293" s="175">
        <f>IF(N293="sníž. přenesená",J293,0)</f>
        <v>0</v>
      </c>
      <c r="BI293" s="175">
        <f>IF(N293="nulová",J293,0)</f>
        <v>0</v>
      </c>
      <c r="BJ293" s="23" t="s">
        <v>26</v>
      </c>
      <c r="BK293" s="175">
        <f>ROUND(I293*H293,2)</f>
        <v>0</v>
      </c>
      <c r="BL293" s="23" t="s">
        <v>125</v>
      </c>
      <c r="BM293" s="23" t="s">
        <v>478</v>
      </c>
    </row>
    <row r="294" spans="2:65" s="1" customFormat="1" ht="13.5">
      <c r="B294" s="40"/>
      <c r="D294" s="176" t="s">
        <v>132</v>
      </c>
      <c r="F294" s="177" t="s">
        <v>479</v>
      </c>
      <c r="I294" s="178"/>
      <c r="L294" s="40"/>
      <c r="M294" s="179"/>
      <c r="N294" s="41"/>
      <c r="O294" s="41"/>
      <c r="P294" s="41"/>
      <c r="Q294" s="41"/>
      <c r="R294" s="41"/>
      <c r="S294" s="41"/>
      <c r="T294" s="69"/>
      <c r="AT294" s="23" t="s">
        <v>132</v>
      </c>
      <c r="AU294" s="23" t="s">
        <v>88</v>
      </c>
    </row>
    <row r="295" spans="2:65" s="10" customFormat="1" ht="13.5">
      <c r="B295" s="180"/>
      <c r="D295" s="176" t="s">
        <v>134</v>
      </c>
      <c r="E295" s="181" t="s">
        <v>5</v>
      </c>
      <c r="F295" s="182" t="s">
        <v>314</v>
      </c>
      <c r="H295" s="183">
        <v>0.25</v>
      </c>
      <c r="I295" s="184"/>
      <c r="L295" s="180"/>
      <c r="M295" s="185"/>
      <c r="N295" s="186"/>
      <c r="O295" s="186"/>
      <c r="P295" s="186"/>
      <c r="Q295" s="186"/>
      <c r="R295" s="186"/>
      <c r="S295" s="186"/>
      <c r="T295" s="187"/>
      <c r="AT295" s="181" t="s">
        <v>134</v>
      </c>
      <c r="AU295" s="181" t="s">
        <v>88</v>
      </c>
      <c r="AV295" s="10" t="s">
        <v>88</v>
      </c>
      <c r="AW295" s="10" t="s">
        <v>135</v>
      </c>
      <c r="AX295" s="10" t="s">
        <v>79</v>
      </c>
      <c r="AY295" s="181" t="s">
        <v>126</v>
      </c>
    </row>
    <row r="296" spans="2:65" s="10" customFormat="1" ht="13.5">
      <c r="B296" s="180"/>
      <c r="D296" s="176" t="s">
        <v>134</v>
      </c>
      <c r="E296" s="181" t="s">
        <v>5</v>
      </c>
      <c r="F296" s="182" t="s">
        <v>315</v>
      </c>
      <c r="H296" s="183">
        <v>7.1999999999999995E-2</v>
      </c>
      <c r="I296" s="184"/>
      <c r="L296" s="180"/>
      <c r="M296" s="185"/>
      <c r="N296" s="186"/>
      <c r="O296" s="186"/>
      <c r="P296" s="186"/>
      <c r="Q296" s="186"/>
      <c r="R296" s="186"/>
      <c r="S296" s="186"/>
      <c r="T296" s="187"/>
      <c r="AT296" s="181" t="s">
        <v>134</v>
      </c>
      <c r="AU296" s="181" t="s">
        <v>88</v>
      </c>
      <c r="AV296" s="10" t="s">
        <v>88</v>
      </c>
      <c r="AW296" s="10" t="s">
        <v>135</v>
      </c>
      <c r="AX296" s="10" t="s">
        <v>79</v>
      </c>
      <c r="AY296" s="181" t="s">
        <v>126</v>
      </c>
    </row>
    <row r="297" spans="2:65" s="10" customFormat="1" ht="13.5">
      <c r="B297" s="180"/>
      <c r="D297" s="176" t="s">
        <v>134</v>
      </c>
      <c r="E297" s="181" t="s">
        <v>5</v>
      </c>
      <c r="F297" s="182" t="s">
        <v>316</v>
      </c>
      <c r="H297" s="183">
        <v>0.96</v>
      </c>
      <c r="I297" s="184"/>
      <c r="L297" s="180"/>
      <c r="M297" s="185"/>
      <c r="N297" s="186"/>
      <c r="O297" s="186"/>
      <c r="P297" s="186"/>
      <c r="Q297" s="186"/>
      <c r="R297" s="186"/>
      <c r="S297" s="186"/>
      <c r="T297" s="187"/>
      <c r="AT297" s="181" t="s">
        <v>134</v>
      </c>
      <c r="AU297" s="181" t="s">
        <v>88</v>
      </c>
      <c r="AV297" s="10" t="s">
        <v>88</v>
      </c>
      <c r="AW297" s="10" t="s">
        <v>135</v>
      </c>
      <c r="AX297" s="10" t="s">
        <v>79</v>
      </c>
      <c r="AY297" s="181" t="s">
        <v>126</v>
      </c>
    </row>
    <row r="298" spans="2:65" s="11" customFormat="1" ht="13.5">
      <c r="B298" s="188"/>
      <c r="D298" s="176" t="s">
        <v>134</v>
      </c>
      <c r="E298" s="189" t="s">
        <v>5</v>
      </c>
      <c r="F298" s="190" t="s">
        <v>136</v>
      </c>
      <c r="H298" s="191">
        <v>1.282</v>
      </c>
      <c r="I298" s="192"/>
      <c r="L298" s="188"/>
      <c r="M298" s="193"/>
      <c r="N298" s="194"/>
      <c r="O298" s="194"/>
      <c r="P298" s="194"/>
      <c r="Q298" s="194"/>
      <c r="R298" s="194"/>
      <c r="S298" s="194"/>
      <c r="T298" s="195"/>
      <c r="AT298" s="189" t="s">
        <v>134</v>
      </c>
      <c r="AU298" s="189" t="s">
        <v>88</v>
      </c>
      <c r="AV298" s="11" t="s">
        <v>125</v>
      </c>
      <c r="AW298" s="11" t="s">
        <v>135</v>
      </c>
      <c r="AX298" s="11" t="s">
        <v>26</v>
      </c>
      <c r="AY298" s="189" t="s">
        <v>126</v>
      </c>
    </row>
    <row r="299" spans="2:65" s="9" customFormat="1" ht="29.85" customHeight="1">
      <c r="B299" s="152"/>
      <c r="D299" s="153" t="s">
        <v>78</v>
      </c>
      <c r="E299" s="206" t="s">
        <v>125</v>
      </c>
      <c r="F299" s="206" t="s">
        <v>480</v>
      </c>
      <c r="I299" s="155"/>
      <c r="J299" s="207">
        <f>BK299</f>
        <v>0</v>
      </c>
      <c r="L299" s="152"/>
      <c r="M299" s="157"/>
      <c r="N299" s="158"/>
      <c r="O299" s="158"/>
      <c r="P299" s="159">
        <f>SUM(P300:P303)</f>
        <v>0</v>
      </c>
      <c r="Q299" s="158"/>
      <c r="R299" s="159">
        <f>SUM(R300:R303)</f>
        <v>2.7794319000000001</v>
      </c>
      <c r="S299" s="158"/>
      <c r="T299" s="160">
        <f>SUM(T300:T303)</f>
        <v>0</v>
      </c>
      <c r="AR299" s="153" t="s">
        <v>26</v>
      </c>
      <c r="AT299" s="161" t="s">
        <v>78</v>
      </c>
      <c r="AU299" s="161" t="s">
        <v>26</v>
      </c>
      <c r="AY299" s="153" t="s">
        <v>126</v>
      </c>
      <c r="BK299" s="162">
        <f>SUM(BK300:BK303)</f>
        <v>0</v>
      </c>
    </row>
    <row r="300" spans="2:65" s="1" customFormat="1" ht="16.5" customHeight="1">
      <c r="B300" s="163"/>
      <c r="C300" s="164" t="s">
        <v>481</v>
      </c>
      <c r="D300" s="164" t="s">
        <v>127</v>
      </c>
      <c r="E300" s="165" t="s">
        <v>482</v>
      </c>
      <c r="F300" s="166" t="s">
        <v>483</v>
      </c>
      <c r="G300" s="167" t="s">
        <v>255</v>
      </c>
      <c r="H300" s="168">
        <v>1.47</v>
      </c>
      <c r="I300" s="169"/>
      <c r="J300" s="170">
        <f>ROUND(I300*H300,2)</f>
        <v>0</v>
      </c>
      <c r="K300" s="166" t="s">
        <v>192</v>
      </c>
      <c r="L300" s="40"/>
      <c r="M300" s="171" t="s">
        <v>5</v>
      </c>
      <c r="N300" s="172" t="s">
        <v>50</v>
      </c>
      <c r="O300" s="41"/>
      <c r="P300" s="173">
        <f>O300*H300</f>
        <v>0</v>
      </c>
      <c r="Q300" s="173">
        <v>1.8907700000000001</v>
      </c>
      <c r="R300" s="173">
        <f>Q300*H300</f>
        <v>2.7794319000000001</v>
      </c>
      <c r="S300" s="173">
        <v>0</v>
      </c>
      <c r="T300" s="174">
        <f>S300*H300</f>
        <v>0</v>
      </c>
      <c r="AR300" s="23" t="s">
        <v>125</v>
      </c>
      <c r="AT300" s="23" t="s">
        <v>127</v>
      </c>
      <c r="AU300" s="23" t="s">
        <v>88</v>
      </c>
      <c r="AY300" s="23" t="s">
        <v>126</v>
      </c>
      <c r="BE300" s="175">
        <f>IF(N300="základní",J300,0)</f>
        <v>0</v>
      </c>
      <c r="BF300" s="175">
        <f>IF(N300="snížená",J300,0)</f>
        <v>0</v>
      </c>
      <c r="BG300" s="175">
        <f>IF(N300="zákl. přenesená",J300,0)</f>
        <v>0</v>
      </c>
      <c r="BH300" s="175">
        <f>IF(N300="sníž. přenesená",J300,0)</f>
        <v>0</v>
      </c>
      <c r="BI300" s="175">
        <f>IF(N300="nulová",J300,0)</f>
        <v>0</v>
      </c>
      <c r="BJ300" s="23" t="s">
        <v>26</v>
      </c>
      <c r="BK300" s="175">
        <f>ROUND(I300*H300,2)</f>
        <v>0</v>
      </c>
      <c r="BL300" s="23" t="s">
        <v>125</v>
      </c>
      <c r="BM300" s="23" t="s">
        <v>484</v>
      </c>
    </row>
    <row r="301" spans="2:65" s="1" customFormat="1" ht="27">
      <c r="B301" s="40"/>
      <c r="D301" s="176" t="s">
        <v>132</v>
      </c>
      <c r="F301" s="177" t="s">
        <v>485</v>
      </c>
      <c r="I301" s="178"/>
      <c r="L301" s="40"/>
      <c r="M301" s="179"/>
      <c r="N301" s="41"/>
      <c r="O301" s="41"/>
      <c r="P301" s="41"/>
      <c r="Q301" s="41"/>
      <c r="R301" s="41"/>
      <c r="S301" s="41"/>
      <c r="T301" s="69"/>
      <c r="AT301" s="23" t="s">
        <v>132</v>
      </c>
      <c r="AU301" s="23" t="s">
        <v>88</v>
      </c>
    </row>
    <row r="302" spans="2:65" s="10" customFormat="1" ht="13.5">
      <c r="B302" s="180"/>
      <c r="D302" s="176" t="s">
        <v>134</v>
      </c>
      <c r="E302" s="181" t="s">
        <v>5</v>
      </c>
      <c r="F302" s="182" t="s">
        <v>486</v>
      </c>
      <c r="H302" s="183">
        <v>1.47</v>
      </c>
      <c r="I302" s="184"/>
      <c r="L302" s="180"/>
      <c r="M302" s="185"/>
      <c r="N302" s="186"/>
      <c r="O302" s="186"/>
      <c r="P302" s="186"/>
      <c r="Q302" s="186"/>
      <c r="R302" s="186"/>
      <c r="S302" s="186"/>
      <c r="T302" s="187"/>
      <c r="AT302" s="181" t="s">
        <v>134</v>
      </c>
      <c r="AU302" s="181" t="s">
        <v>88</v>
      </c>
      <c r="AV302" s="10" t="s">
        <v>88</v>
      </c>
      <c r="AW302" s="10" t="s">
        <v>135</v>
      </c>
      <c r="AX302" s="10" t="s">
        <v>79</v>
      </c>
      <c r="AY302" s="181" t="s">
        <v>126</v>
      </c>
    </row>
    <row r="303" spans="2:65" s="11" customFormat="1" ht="13.5">
      <c r="B303" s="188"/>
      <c r="D303" s="176" t="s">
        <v>134</v>
      </c>
      <c r="E303" s="189" t="s">
        <v>5</v>
      </c>
      <c r="F303" s="190" t="s">
        <v>136</v>
      </c>
      <c r="H303" s="191">
        <v>1.47</v>
      </c>
      <c r="I303" s="192"/>
      <c r="L303" s="188"/>
      <c r="M303" s="193"/>
      <c r="N303" s="194"/>
      <c r="O303" s="194"/>
      <c r="P303" s="194"/>
      <c r="Q303" s="194"/>
      <c r="R303" s="194"/>
      <c r="S303" s="194"/>
      <c r="T303" s="195"/>
      <c r="AT303" s="189" t="s">
        <v>134</v>
      </c>
      <c r="AU303" s="189" t="s">
        <v>88</v>
      </c>
      <c r="AV303" s="11" t="s">
        <v>125</v>
      </c>
      <c r="AW303" s="11" t="s">
        <v>135</v>
      </c>
      <c r="AX303" s="11" t="s">
        <v>26</v>
      </c>
      <c r="AY303" s="189" t="s">
        <v>126</v>
      </c>
    </row>
    <row r="304" spans="2:65" s="9" customFormat="1" ht="29.85" customHeight="1">
      <c r="B304" s="152"/>
      <c r="D304" s="153" t="s">
        <v>78</v>
      </c>
      <c r="E304" s="206" t="s">
        <v>152</v>
      </c>
      <c r="F304" s="206" t="s">
        <v>487</v>
      </c>
      <c r="I304" s="155"/>
      <c r="J304" s="207">
        <f>BK304</f>
        <v>0</v>
      </c>
      <c r="L304" s="152"/>
      <c r="M304" s="157"/>
      <c r="N304" s="158"/>
      <c r="O304" s="158"/>
      <c r="P304" s="159">
        <f>SUM(P305:P359)</f>
        <v>0</v>
      </c>
      <c r="Q304" s="158"/>
      <c r="R304" s="159">
        <f>SUM(R305:R359)</f>
        <v>66.044034500000009</v>
      </c>
      <c r="S304" s="158"/>
      <c r="T304" s="160">
        <f>SUM(T305:T359)</f>
        <v>0</v>
      </c>
      <c r="AR304" s="153" t="s">
        <v>26</v>
      </c>
      <c r="AT304" s="161" t="s">
        <v>78</v>
      </c>
      <c r="AU304" s="161" t="s">
        <v>26</v>
      </c>
      <c r="AY304" s="153" t="s">
        <v>126</v>
      </c>
      <c r="BK304" s="162">
        <f>SUM(BK305:BK359)</f>
        <v>0</v>
      </c>
    </row>
    <row r="305" spans="2:65" s="1" customFormat="1" ht="16.5" customHeight="1">
      <c r="B305" s="163"/>
      <c r="C305" s="164" t="s">
        <v>488</v>
      </c>
      <c r="D305" s="164" t="s">
        <v>127</v>
      </c>
      <c r="E305" s="165" t="s">
        <v>489</v>
      </c>
      <c r="F305" s="166" t="s">
        <v>490</v>
      </c>
      <c r="G305" s="167" t="s">
        <v>186</v>
      </c>
      <c r="H305" s="168">
        <v>187.542</v>
      </c>
      <c r="I305" s="169"/>
      <c r="J305" s="170">
        <f>ROUND(I305*H305,2)</f>
        <v>0</v>
      </c>
      <c r="K305" s="166" t="s">
        <v>192</v>
      </c>
      <c r="L305" s="40"/>
      <c r="M305" s="171" t="s">
        <v>5</v>
      </c>
      <c r="N305" s="172" t="s">
        <v>50</v>
      </c>
      <c r="O305" s="41"/>
      <c r="P305" s="173">
        <f>O305*H305</f>
        <v>0</v>
      </c>
      <c r="Q305" s="173">
        <v>0</v>
      </c>
      <c r="R305" s="173">
        <f>Q305*H305</f>
        <v>0</v>
      </c>
      <c r="S305" s="173">
        <v>0</v>
      </c>
      <c r="T305" s="174">
        <f>S305*H305</f>
        <v>0</v>
      </c>
      <c r="AR305" s="23" t="s">
        <v>125</v>
      </c>
      <c r="AT305" s="23" t="s">
        <v>127</v>
      </c>
      <c r="AU305" s="23" t="s">
        <v>88</v>
      </c>
      <c r="AY305" s="23" t="s">
        <v>126</v>
      </c>
      <c r="BE305" s="175">
        <f>IF(N305="základní",J305,0)</f>
        <v>0</v>
      </c>
      <c r="BF305" s="175">
        <f>IF(N305="snížená",J305,0)</f>
        <v>0</v>
      </c>
      <c r="BG305" s="175">
        <f>IF(N305="zákl. přenesená",J305,0)</f>
        <v>0</v>
      </c>
      <c r="BH305" s="175">
        <f>IF(N305="sníž. přenesená",J305,0)</f>
        <v>0</v>
      </c>
      <c r="BI305" s="175">
        <f>IF(N305="nulová",J305,0)</f>
        <v>0</v>
      </c>
      <c r="BJ305" s="23" t="s">
        <v>26</v>
      </c>
      <c r="BK305" s="175">
        <f>ROUND(I305*H305,2)</f>
        <v>0</v>
      </c>
      <c r="BL305" s="23" t="s">
        <v>125</v>
      </c>
      <c r="BM305" s="23" t="s">
        <v>491</v>
      </c>
    </row>
    <row r="306" spans="2:65" s="1" customFormat="1" ht="13.5">
      <c r="B306" s="40"/>
      <c r="D306" s="176" t="s">
        <v>132</v>
      </c>
      <c r="F306" s="177" t="s">
        <v>492</v>
      </c>
      <c r="I306" s="178"/>
      <c r="L306" s="40"/>
      <c r="M306" s="179"/>
      <c r="N306" s="41"/>
      <c r="O306" s="41"/>
      <c r="P306" s="41"/>
      <c r="Q306" s="41"/>
      <c r="R306" s="41"/>
      <c r="S306" s="41"/>
      <c r="T306" s="69"/>
      <c r="AT306" s="23" t="s">
        <v>132</v>
      </c>
      <c r="AU306" s="23" t="s">
        <v>88</v>
      </c>
    </row>
    <row r="307" spans="2:65" s="10" customFormat="1" ht="13.5">
      <c r="B307" s="180"/>
      <c r="D307" s="176" t="s">
        <v>134</v>
      </c>
      <c r="E307" s="181" t="s">
        <v>5</v>
      </c>
      <c r="F307" s="182" t="s">
        <v>493</v>
      </c>
      <c r="H307" s="183">
        <v>187.542</v>
      </c>
      <c r="I307" s="184"/>
      <c r="L307" s="180"/>
      <c r="M307" s="185"/>
      <c r="N307" s="186"/>
      <c r="O307" s="186"/>
      <c r="P307" s="186"/>
      <c r="Q307" s="186"/>
      <c r="R307" s="186"/>
      <c r="S307" s="186"/>
      <c r="T307" s="187"/>
      <c r="AT307" s="181" t="s">
        <v>134</v>
      </c>
      <c r="AU307" s="181" t="s">
        <v>88</v>
      </c>
      <c r="AV307" s="10" t="s">
        <v>88</v>
      </c>
      <c r="AW307" s="10" t="s">
        <v>135</v>
      </c>
      <c r="AX307" s="10" t="s">
        <v>79</v>
      </c>
      <c r="AY307" s="181" t="s">
        <v>126</v>
      </c>
    </row>
    <row r="308" spans="2:65" s="11" customFormat="1" ht="13.5">
      <c r="B308" s="188"/>
      <c r="D308" s="176" t="s">
        <v>134</v>
      </c>
      <c r="E308" s="189" t="s">
        <v>5</v>
      </c>
      <c r="F308" s="190" t="s">
        <v>136</v>
      </c>
      <c r="H308" s="191">
        <v>187.542</v>
      </c>
      <c r="I308" s="192"/>
      <c r="L308" s="188"/>
      <c r="M308" s="193"/>
      <c r="N308" s="194"/>
      <c r="O308" s="194"/>
      <c r="P308" s="194"/>
      <c r="Q308" s="194"/>
      <c r="R308" s="194"/>
      <c r="S308" s="194"/>
      <c r="T308" s="195"/>
      <c r="AT308" s="189" t="s">
        <v>134</v>
      </c>
      <c r="AU308" s="189" t="s">
        <v>88</v>
      </c>
      <c r="AV308" s="11" t="s">
        <v>125</v>
      </c>
      <c r="AW308" s="11" t="s">
        <v>135</v>
      </c>
      <c r="AX308" s="11" t="s">
        <v>26</v>
      </c>
      <c r="AY308" s="189" t="s">
        <v>126</v>
      </c>
    </row>
    <row r="309" spans="2:65" s="1" customFormat="1" ht="16.5" customHeight="1">
      <c r="B309" s="163"/>
      <c r="C309" s="164" t="s">
        <v>494</v>
      </c>
      <c r="D309" s="164" t="s">
        <v>127</v>
      </c>
      <c r="E309" s="165" t="s">
        <v>495</v>
      </c>
      <c r="F309" s="166" t="s">
        <v>496</v>
      </c>
      <c r="G309" s="167" t="s">
        <v>186</v>
      </c>
      <c r="H309" s="168">
        <v>375.084</v>
      </c>
      <c r="I309" s="169"/>
      <c r="J309" s="170">
        <f>ROUND(I309*H309,2)</f>
        <v>0</v>
      </c>
      <c r="K309" s="166" t="s">
        <v>5</v>
      </c>
      <c r="L309" s="40"/>
      <c r="M309" s="171" t="s">
        <v>5</v>
      </c>
      <c r="N309" s="172" t="s">
        <v>50</v>
      </c>
      <c r="O309" s="41"/>
      <c r="P309" s="173">
        <f>O309*H309</f>
        <v>0</v>
      </c>
      <c r="Q309" s="173">
        <v>0</v>
      </c>
      <c r="R309" s="173">
        <f>Q309*H309</f>
        <v>0</v>
      </c>
      <c r="S309" s="173">
        <v>0</v>
      </c>
      <c r="T309" s="174">
        <f>S309*H309</f>
        <v>0</v>
      </c>
      <c r="AR309" s="23" t="s">
        <v>125</v>
      </c>
      <c r="AT309" s="23" t="s">
        <v>127</v>
      </c>
      <c r="AU309" s="23" t="s">
        <v>88</v>
      </c>
      <c r="AY309" s="23" t="s">
        <v>126</v>
      </c>
      <c r="BE309" s="175">
        <f>IF(N309="základní",J309,0)</f>
        <v>0</v>
      </c>
      <c r="BF309" s="175">
        <f>IF(N309="snížená",J309,0)</f>
        <v>0</v>
      </c>
      <c r="BG309" s="175">
        <f>IF(N309="zákl. přenesená",J309,0)</f>
        <v>0</v>
      </c>
      <c r="BH309" s="175">
        <f>IF(N309="sníž. přenesená",J309,0)</f>
        <v>0</v>
      </c>
      <c r="BI309" s="175">
        <f>IF(N309="nulová",J309,0)</f>
        <v>0</v>
      </c>
      <c r="BJ309" s="23" t="s">
        <v>26</v>
      </c>
      <c r="BK309" s="175">
        <f>ROUND(I309*H309,2)</f>
        <v>0</v>
      </c>
      <c r="BL309" s="23" t="s">
        <v>125</v>
      </c>
      <c r="BM309" s="23" t="s">
        <v>497</v>
      </c>
    </row>
    <row r="310" spans="2:65" s="1" customFormat="1" ht="13.5">
      <c r="B310" s="40"/>
      <c r="D310" s="176" t="s">
        <v>132</v>
      </c>
      <c r="F310" s="177" t="s">
        <v>498</v>
      </c>
      <c r="I310" s="178"/>
      <c r="L310" s="40"/>
      <c r="M310" s="179"/>
      <c r="N310" s="41"/>
      <c r="O310" s="41"/>
      <c r="P310" s="41"/>
      <c r="Q310" s="41"/>
      <c r="R310" s="41"/>
      <c r="S310" s="41"/>
      <c r="T310" s="69"/>
      <c r="AT310" s="23" t="s">
        <v>132</v>
      </c>
      <c r="AU310" s="23" t="s">
        <v>88</v>
      </c>
    </row>
    <row r="311" spans="2:65" s="13" customFormat="1" ht="13.5">
      <c r="B311" s="208"/>
      <c r="D311" s="176" t="s">
        <v>134</v>
      </c>
      <c r="E311" s="209" t="s">
        <v>5</v>
      </c>
      <c r="F311" s="210" t="s">
        <v>499</v>
      </c>
      <c r="H311" s="209" t="s">
        <v>5</v>
      </c>
      <c r="I311" s="211"/>
      <c r="L311" s="208"/>
      <c r="M311" s="212"/>
      <c r="N311" s="213"/>
      <c r="O311" s="213"/>
      <c r="P311" s="213"/>
      <c r="Q311" s="213"/>
      <c r="R311" s="213"/>
      <c r="S311" s="213"/>
      <c r="T311" s="214"/>
      <c r="AT311" s="209" t="s">
        <v>134</v>
      </c>
      <c r="AU311" s="209" t="s">
        <v>88</v>
      </c>
      <c r="AV311" s="13" t="s">
        <v>26</v>
      </c>
      <c r="AW311" s="13" t="s">
        <v>135</v>
      </c>
      <c r="AX311" s="13" t="s">
        <v>79</v>
      </c>
      <c r="AY311" s="209" t="s">
        <v>126</v>
      </c>
    </row>
    <row r="312" spans="2:65" s="13" customFormat="1" ht="13.5">
      <c r="B312" s="208"/>
      <c r="D312" s="176" t="s">
        <v>134</v>
      </c>
      <c r="E312" s="209" t="s">
        <v>5</v>
      </c>
      <c r="F312" s="210" t="s">
        <v>272</v>
      </c>
      <c r="H312" s="209" t="s">
        <v>5</v>
      </c>
      <c r="I312" s="211"/>
      <c r="L312" s="208"/>
      <c r="M312" s="212"/>
      <c r="N312" s="213"/>
      <c r="O312" s="213"/>
      <c r="P312" s="213"/>
      <c r="Q312" s="213"/>
      <c r="R312" s="213"/>
      <c r="S312" s="213"/>
      <c r="T312" s="214"/>
      <c r="AT312" s="209" t="s">
        <v>134</v>
      </c>
      <c r="AU312" s="209" t="s">
        <v>88</v>
      </c>
      <c r="AV312" s="13" t="s">
        <v>26</v>
      </c>
      <c r="AW312" s="13" t="s">
        <v>135</v>
      </c>
      <c r="AX312" s="13" t="s">
        <v>79</v>
      </c>
      <c r="AY312" s="209" t="s">
        <v>126</v>
      </c>
    </row>
    <row r="313" spans="2:65" s="10" customFormat="1" ht="13.5">
      <c r="B313" s="180"/>
      <c r="D313" s="176" t="s">
        <v>134</v>
      </c>
      <c r="E313" s="181" t="s">
        <v>5</v>
      </c>
      <c r="F313" s="182" t="s">
        <v>500</v>
      </c>
      <c r="H313" s="183">
        <v>375.084</v>
      </c>
      <c r="I313" s="184"/>
      <c r="L313" s="180"/>
      <c r="M313" s="185"/>
      <c r="N313" s="186"/>
      <c r="O313" s="186"/>
      <c r="P313" s="186"/>
      <c r="Q313" s="186"/>
      <c r="R313" s="186"/>
      <c r="S313" s="186"/>
      <c r="T313" s="187"/>
      <c r="AT313" s="181" t="s">
        <v>134</v>
      </c>
      <c r="AU313" s="181" t="s">
        <v>88</v>
      </c>
      <c r="AV313" s="10" t="s">
        <v>88</v>
      </c>
      <c r="AW313" s="10" t="s">
        <v>135</v>
      </c>
      <c r="AX313" s="10" t="s">
        <v>79</v>
      </c>
      <c r="AY313" s="181" t="s">
        <v>126</v>
      </c>
    </row>
    <row r="314" spans="2:65" s="11" customFormat="1" ht="13.5">
      <c r="B314" s="188"/>
      <c r="D314" s="176" t="s">
        <v>134</v>
      </c>
      <c r="E314" s="189" t="s">
        <v>5</v>
      </c>
      <c r="F314" s="190" t="s">
        <v>136</v>
      </c>
      <c r="H314" s="191">
        <v>375.084</v>
      </c>
      <c r="I314" s="192"/>
      <c r="L314" s="188"/>
      <c r="M314" s="193"/>
      <c r="N314" s="194"/>
      <c r="O314" s="194"/>
      <c r="P314" s="194"/>
      <c r="Q314" s="194"/>
      <c r="R314" s="194"/>
      <c r="S314" s="194"/>
      <c r="T314" s="195"/>
      <c r="AT314" s="189" t="s">
        <v>134</v>
      </c>
      <c r="AU314" s="189" t="s">
        <v>88</v>
      </c>
      <c r="AV314" s="11" t="s">
        <v>125</v>
      </c>
      <c r="AW314" s="11" t="s">
        <v>135</v>
      </c>
      <c r="AX314" s="11" t="s">
        <v>26</v>
      </c>
      <c r="AY314" s="189" t="s">
        <v>126</v>
      </c>
    </row>
    <row r="315" spans="2:65" s="1" customFormat="1" ht="16.5" customHeight="1">
      <c r="B315" s="163"/>
      <c r="C315" s="164" t="s">
        <v>501</v>
      </c>
      <c r="D315" s="164" t="s">
        <v>127</v>
      </c>
      <c r="E315" s="165" t="s">
        <v>502</v>
      </c>
      <c r="F315" s="166" t="s">
        <v>503</v>
      </c>
      <c r="G315" s="167" t="s">
        <v>186</v>
      </c>
      <c r="H315" s="168">
        <v>305.142</v>
      </c>
      <c r="I315" s="169"/>
      <c r="J315" s="170">
        <f>ROUND(I315*H315,2)</f>
        <v>0</v>
      </c>
      <c r="K315" s="166" t="s">
        <v>192</v>
      </c>
      <c r="L315" s="40"/>
      <c r="M315" s="171" t="s">
        <v>5</v>
      </c>
      <c r="N315" s="172" t="s">
        <v>50</v>
      </c>
      <c r="O315" s="41"/>
      <c r="P315" s="173">
        <f>O315*H315</f>
        <v>0</v>
      </c>
      <c r="Q315" s="173">
        <v>0</v>
      </c>
      <c r="R315" s="173">
        <f>Q315*H315</f>
        <v>0</v>
      </c>
      <c r="S315" s="173">
        <v>0</v>
      </c>
      <c r="T315" s="174">
        <f>S315*H315</f>
        <v>0</v>
      </c>
      <c r="AR315" s="23" t="s">
        <v>125</v>
      </c>
      <c r="AT315" s="23" t="s">
        <v>127</v>
      </c>
      <c r="AU315" s="23" t="s">
        <v>88</v>
      </c>
      <c r="AY315" s="23" t="s">
        <v>126</v>
      </c>
      <c r="BE315" s="175">
        <f>IF(N315="základní",J315,0)</f>
        <v>0</v>
      </c>
      <c r="BF315" s="175">
        <f>IF(N315="snížená",J315,0)</f>
        <v>0</v>
      </c>
      <c r="BG315" s="175">
        <f>IF(N315="zákl. přenesená",J315,0)</f>
        <v>0</v>
      </c>
      <c r="BH315" s="175">
        <f>IF(N315="sníž. přenesená",J315,0)</f>
        <v>0</v>
      </c>
      <c r="BI315" s="175">
        <f>IF(N315="nulová",J315,0)</f>
        <v>0</v>
      </c>
      <c r="BJ315" s="23" t="s">
        <v>26</v>
      </c>
      <c r="BK315" s="175">
        <f>ROUND(I315*H315,2)</f>
        <v>0</v>
      </c>
      <c r="BL315" s="23" t="s">
        <v>125</v>
      </c>
      <c r="BM315" s="23" t="s">
        <v>504</v>
      </c>
    </row>
    <row r="316" spans="2:65" s="1" customFormat="1" ht="13.5">
      <c r="B316" s="40"/>
      <c r="D316" s="176" t="s">
        <v>132</v>
      </c>
      <c r="F316" s="177" t="s">
        <v>505</v>
      </c>
      <c r="I316" s="178"/>
      <c r="L316" s="40"/>
      <c r="M316" s="179"/>
      <c r="N316" s="41"/>
      <c r="O316" s="41"/>
      <c r="P316" s="41"/>
      <c r="Q316" s="41"/>
      <c r="R316" s="41"/>
      <c r="S316" s="41"/>
      <c r="T316" s="69"/>
      <c r="AT316" s="23" t="s">
        <v>132</v>
      </c>
      <c r="AU316" s="23" t="s">
        <v>88</v>
      </c>
    </row>
    <row r="317" spans="2:65" s="10" customFormat="1" ht="13.5">
      <c r="B317" s="180"/>
      <c r="D317" s="176" t="s">
        <v>134</v>
      </c>
      <c r="E317" s="181" t="s">
        <v>5</v>
      </c>
      <c r="F317" s="182" t="s">
        <v>428</v>
      </c>
      <c r="H317" s="183">
        <v>5.2</v>
      </c>
      <c r="I317" s="184"/>
      <c r="L317" s="180"/>
      <c r="M317" s="185"/>
      <c r="N317" s="186"/>
      <c r="O317" s="186"/>
      <c r="P317" s="186"/>
      <c r="Q317" s="186"/>
      <c r="R317" s="186"/>
      <c r="S317" s="186"/>
      <c r="T317" s="187"/>
      <c r="AT317" s="181" t="s">
        <v>134</v>
      </c>
      <c r="AU317" s="181" t="s">
        <v>88</v>
      </c>
      <c r="AV317" s="10" t="s">
        <v>88</v>
      </c>
      <c r="AW317" s="10" t="s">
        <v>135</v>
      </c>
      <c r="AX317" s="10" t="s">
        <v>79</v>
      </c>
      <c r="AY317" s="181" t="s">
        <v>126</v>
      </c>
    </row>
    <row r="318" spans="2:65" s="10" customFormat="1" ht="13.5">
      <c r="B318" s="180"/>
      <c r="D318" s="176" t="s">
        <v>134</v>
      </c>
      <c r="E318" s="181" t="s">
        <v>5</v>
      </c>
      <c r="F318" s="182" t="s">
        <v>429</v>
      </c>
      <c r="H318" s="183">
        <v>107.9</v>
      </c>
      <c r="I318" s="184"/>
      <c r="L318" s="180"/>
      <c r="M318" s="185"/>
      <c r="N318" s="186"/>
      <c r="O318" s="186"/>
      <c r="P318" s="186"/>
      <c r="Q318" s="186"/>
      <c r="R318" s="186"/>
      <c r="S318" s="186"/>
      <c r="T318" s="187"/>
      <c r="AT318" s="181" t="s">
        <v>134</v>
      </c>
      <c r="AU318" s="181" t="s">
        <v>88</v>
      </c>
      <c r="AV318" s="10" t="s">
        <v>88</v>
      </c>
      <c r="AW318" s="10" t="s">
        <v>135</v>
      </c>
      <c r="AX318" s="10" t="s">
        <v>79</v>
      </c>
      <c r="AY318" s="181" t="s">
        <v>126</v>
      </c>
    </row>
    <row r="319" spans="2:65" s="10" customFormat="1" ht="13.5">
      <c r="B319" s="180"/>
      <c r="D319" s="176" t="s">
        <v>134</v>
      </c>
      <c r="E319" s="181" t="s">
        <v>5</v>
      </c>
      <c r="F319" s="182" t="s">
        <v>430</v>
      </c>
      <c r="H319" s="183">
        <v>4.5</v>
      </c>
      <c r="I319" s="184"/>
      <c r="L319" s="180"/>
      <c r="M319" s="185"/>
      <c r="N319" s="186"/>
      <c r="O319" s="186"/>
      <c r="P319" s="186"/>
      <c r="Q319" s="186"/>
      <c r="R319" s="186"/>
      <c r="S319" s="186"/>
      <c r="T319" s="187"/>
      <c r="AT319" s="181" t="s">
        <v>134</v>
      </c>
      <c r="AU319" s="181" t="s">
        <v>88</v>
      </c>
      <c r="AV319" s="10" t="s">
        <v>88</v>
      </c>
      <c r="AW319" s="10" t="s">
        <v>135</v>
      </c>
      <c r="AX319" s="10" t="s">
        <v>79</v>
      </c>
      <c r="AY319" s="181" t="s">
        <v>126</v>
      </c>
    </row>
    <row r="320" spans="2:65" s="10" customFormat="1" ht="13.5">
      <c r="B320" s="180"/>
      <c r="D320" s="176" t="s">
        <v>134</v>
      </c>
      <c r="E320" s="181" t="s">
        <v>5</v>
      </c>
      <c r="F320" s="182" t="s">
        <v>506</v>
      </c>
      <c r="H320" s="183">
        <v>187.542</v>
      </c>
      <c r="I320" s="184"/>
      <c r="L320" s="180"/>
      <c r="M320" s="185"/>
      <c r="N320" s="186"/>
      <c r="O320" s="186"/>
      <c r="P320" s="186"/>
      <c r="Q320" s="186"/>
      <c r="R320" s="186"/>
      <c r="S320" s="186"/>
      <c r="T320" s="187"/>
      <c r="AT320" s="181" t="s">
        <v>134</v>
      </c>
      <c r="AU320" s="181" t="s">
        <v>88</v>
      </c>
      <c r="AV320" s="10" t="s">
        <v>88</v>
      </c>
      <c r="AW320" s="10" t="s">
        <v>135</v>
      </c>
      <c r="AX320" s="10" t="s">
        <v>79</v>
      </c>
      <c r="AY320" s="181" t="s">
        <v>126</v>
      </c>
    </row>
    <row r="321" spans="2:65" s="11" customFormat="1" ht="13.5">
      <c r="B321" s="188"/>
      <c r="D321" s="176" t="s">
        <v>134</v>
      </c>
      <c r="E321" s="189" t="s">
        <v>5</v>
      </c>
      <c r="F321" s="190" t="s">
        <v>136</v>
      </c>
      <c r="H321" s="191">
        <v>305.142</v>
      </c>
      <c r="I321" s="192"/>
      <c r="L321" s="188"/>
      <c r="M321" s="193"/>
      <c r="N321" s="194"/>
      <c r="O321" s="194"/>
      <c r="P321" s="194"/>
      <c r="Q321" s="194"/>
      <c r="R321" s="194"/>
      <c r="S321" s="194"/>
      <c r="T321" s="195"/>
      <c r="AT321" s="189" t="s">
        <v>134</v>
      </c>
      <c r="AU321" s="189" t="s">
        <v>88</v>
      </c>
      <c r="AV321" s="11" t="s">
        <v>125</v>
      </c>
      <c r="AW321" s="11" t="s">
        <v>135</v>
      </c>
      <c r="AX321" s="11" t="s">
        <v>26</v>
      </c>
      <c r="AY321" s="189" t="s">
        <v>126</v>
      </c>
    </row>
    <row r="322" spans="2:65" s="1" customFormat="1" ht="25.5" customHeight="1">
      <c r="B322" s="163"/>
      <c r="C322" s="164" t="s">
        <v>507</v>
      </c>
      <c r="D322" s="164" t="s">
        <v>127</v>
      </c>
      <c r="E322" s="165" t="s">
        <v>508</v>
      </c>
      <c r="F322" s="166" t="s">
        <v>509</v>
      </c>
      <c r="G322" s="167" t="s">
        <v>186</v>
      </c>
      <c r="H322" s="168">
        <v>3.2</v>
      </c>
      <c r="I322" s="169"/>
      <c r="J322" s="170">
        <f>ROUND(I322*H322,2)</f>
        <v>0</v>
      </c>
      <c r="K322" s="166" t="s">
        <v>192</v>
      </c>
      <c r="L322" s="40"/>
      <c r="M322" s="171" t="s">
        <v>5</v>
      </c>
      <c r="N322" s="172" t="s">
        <v>50</v>
      </c>
      <c r="O322" s="41"/>
      <c r="P322" s="173">
        <f>O322*H322</f>
        <v>0</v>
      </c>
      <c r="Q322" s="173">
        <v>8.4250000000000005E-2</v>
      </c>
      <c r="R322" s="173">
        <f>Q322*H322</f>
        <v>0.26960000000000001</v>
      </c>
      <c r="S322" s="173">
        <v>0</v>
      </c>
      <c r="T322" s="174">
        <f>S322*H322</f>
        <v>0</v>
      </c>
      <c r="AR322" s="23" t="s">
        <v>125</v>
      </c>
      <c r="AT322" s="23" t="s">
        <v>127</v>
      </c>
      <c r="AU322" s="23" t="s">
        <v>88</v>
      </c>
      <c r="AY322" s="23" t="s">
        <v>126</v>
      </c>
      <c r="BE322" s="175">
        <f>IF(N322="základní",J322,0)</f>
        <v>0</v>
      </c>
      <c r="BF322" s="175">
        <f>IF(N322="snížená",J322,0)</f>
        <v>0</v>
      </c>
      <c r="BG322" s="175">
        <f>IF(N322="zákl. přenesená",J322,0)</f>
        <v>0</v>
      </c>
      <c r="BH322" s="175">
        <f>IF(N322="sníž. přenesená",J322,0)</f>
        <v>0</v>
      </c>
      <c r="BI322" s="175">
        <f>IF(N322="nulová",J322,0)</f>
        <v>0</v>
      </c>
      <c r="BJ322" s="23" t="s">
        <v>26</v>
      </c>
      <c r="BK322" s="175">
        <f>ROUND(I322*H322,2)</f>
        <v>0</v>
      </c>
      <c r="BL322" s="23" t="s">
        <v>125</v>
      </c>
      <c r="BM322" s="23" t="s">
        <v>510</v>
      </c>
    </row>
    <row r="323" spans="2:65" s="1" customFormat="1" ht="40.5">
      <c r="B323" s="40"/>
      <c r="D323" s="176" t="s">
        <v>132</v>
      </c>
      <c r="F323" s="177" t="s">
        <v>511</v>
      </c>
      <c r="I323" s="178"/>
      <c r="L323" s="40"/>
      <c r="M323" s="179"/>
      <c r="N323" s="41"/>
      <c r="O323" s="41"/>
      <c r="P323" s="41"/>
      <c r="Q323" s="41"/>
      <c r="R323" s="41"/>
      <c r="S323" s="41"/>
      <c r="T323" s="69"/>
      <c r="AT323" s="23" t="s">
        <v>132</v>
      </c>
      <c r="AU323" s="23" t="s">
        <v>88</v>
      </c>
    </row>
    <row r="324" spans="2:65" s="10" customFormat="1" ht="13.5">
      <c r="B324" s="180"/>
      <c r="D324" s="176" t="s">
        <v>134</v>
      </c>
      <c r="E324" s="181" t="s">
        <v>5</v>
      </c>
      <c r="F324" s="182" t="s">
        <v>512</v>
      </c>
      <c r="H324" s="183">
        <v>2</v>
      </c>
      <c r="I324" s="184"/>
      <c r="L324" s="180"/>
      <c r="M324" s="185"/>
      <c r="N324" s="186"/>
      <c r="O324" s="186"/>
      <c r="P324" s="186"/>
      <c r="Q324" s="186"/>
      <c r="R324" s="186"/>
      <c r="S324" s="186"/>
      <c r="T324" s="187"/>
      <c r="AT324" s="181" t="s">
        <v>134</v>
      </c>
      <c r="AU324" s="181" t="s">
        <v>88</v>
      </c>
      <c r="AV324" s="10" t="s">
        <v>88</v>
      </c>
      <c r="AW324" s="10" t="s">
        <v>135</v>
      </c>
      <c r="AX324" s="10" t="s">
        <v>79</v>
      </c>
      <c r="AY324" s="181" t="s">
        <v>126</v>
      </c>
    </row>
    <row r="325" spans="2:65" s="10" customFormat="1" ht="13.5">
      <c r="B325" s="180"/>
      <c r="D325" s="176" t="s">
        <v>134</v>
      </c>
      <c r="E325" s="181" t="s">
        <v>5</v>
      </c>
      <c r="F325" s="182" t="s">
        <v>513</v>
      </c>
      <c r="H325" s="183">
        <v>1.2</v>
      </c>
      <c r="I325" s="184"/>
      <c r="L325" s="180"/>
      <c r="M325" s="185"/>
      <c r="N325" s="186"/>
      <c r="O325" s="186"/>
      <c r="P325" s="186"/>
      <c r="Q325" s="186"/>
      <c r="R325" s="186"/>
      <c r="S325" s="186"/>
      <c r="T325" s="187"/>
      <c r="AT325" s="181" t="s">
        <v>134</v>
      </c>
      <c r="AU325" s="181" t="s">
        <v>88</v>
      </c>
      <c r="AV325" s="10" t="s">
        <v>88</v>
      </c>
      <c r="AW325" s="10" t="s">
        <v>135</v>
      </c>
      <c r="AX325" s="10" t="s">
        <v>79</v>
      </c>
      <c r="AY325" s="181" t="s">
        <v>126</v>
      </c>
    </row>
    <row r="326" spans="2:65" s="11" customFormat="1" ht="13.5">
      <c r="B326" s="188"/>
      <c r="D326" s="176" t="s">
        <v>134</v>
      </c>
      <c r="E326" s="189" t="s">
        <v>5</v>
      </c>
      <c r="F326" s="190" t="s">
        <v>136</v>
      </c>
      <c r="H326" s="191">
        <v>3.2</v>
      </c>
      <c r="I326" s="192"/>
      <c r="L326" s="188"/>
      <c r="M326" s="193"/>
      <c r="N326" s="194"/>
      <c r="O326" s="194"/>
      <c r="P326" s="194"/>
      <c r="Q326" s="194"/>
      <c r="R326" s="194"/>
      <c r="S326" s="194"/>
      <c r="T326" s="195"/>
      <c r="AT326" s="189" t="s">
        <v>134</v>
      </c>
      <c r="AU326" s="189" t="s">
        <v>88</v>
      </c>
      <c r="AV326" s="11" t="s">
        <v>125</v>
      </c>
      <c r="AW326" s="11" t="s">
        <v>135</v>
      </c>
      <c r="AX326" s="11" t="s">
        <v>26</v>
      </c>
      <c r="AY326" s="189" t="s">
        <v>126</v>
      </c>
    </row>
    <row r="327" spans="2:65" s="1" customFormat="1" ht="16.5" customHeight="1">
      <c r="B327" s="163"/>
      <c r="C327" s="215" t="s">
        <v>514</v>
      </c>
      <c r="D327" s="215" t="s">
        <v>260</v>
      </c>
      <c r="E327" s="216" t="s">
        <v>515</v>
      </c>
      <c r="F327" s="217" t="s">
        <v>516</v>
      </c>
      <c r="G327" s="218" t="s">
        <v>186</v>
      </c>
      <c r="H327" s="219">
        <v>2.1</v>
      </c>
      <c r="I327" s="220"/>
      <c r="J327" s="221">
        <f>ROUND(I327*H327,2)</f>
        <v>0</v>
      </c>
      <c r="K327" s="217" t="s">
        <v>5</v>
      </c>
      <c r="L327" s="222"/>
      <c r="M327" s="223" t="s">
        <v>5</v>
      </c>
      <c r="N327" s="224" t="s">
        <v>50</v>
      </c>
      <c r="O327" s="41"/>
      <c r="P327" s="173">
        <f>O327*H327</f>
        <v>0</v>
      </c>
      <c r="Q327" s="173">
        <v>0.161</v>
      </c>
      <c r="R327" s="173">
        <f>Q327*H327</f>
        <v>0.33810000000000001</v>
      </c>
      <c r="S327" s="173">
        <v>0</v>
      </c>
      <c r="T327" s="174">
        <f>S327*H327</f>
        <v>0</v>
      </c>
      <c r="AR327" s="23" t="s">
        <v>227</v>
      </c>
      <c r="AT327" s="23" t="s">
        <v>260</v>
      </c>
      <c r="AU327" s="23" t="s">
        <v>88</v>
      </c>
      <c r="AY327" s="23" t="s">
        <v>126</v>
      </c>
      <c r="BE327" s="175">
        <f>IF(N327="základní",J327,0)</f>
        <v>0</v>
      </c>
      <c r="BF327" s="175">
        <f>IF(N327="snížená",J327,0)</f>
        <v>0</v>
      </c>
      <c r="BG327" s="175">
        <f>IF(N327="zákl. přenesená",J327,0)</f>
        <v>0</v>
      </c>
      <c r="BH327" s="175">
        <f>IF(N327="sníž. přenesená",J327,0)</f>
        <v>0</v>
      </c>
      <c r="BI327" s="175">
        <f>IF(N327="nulová",J327,0)</f>
        <v>0</v>
      </c>
      <c r="BJ327" s="23" t="s">
        <v>26</v>
      </c>
      <c r="BK327" s="175">
        <f>ROUND(I327*H327,2)</f>
        <v>0</v>
      </c>
      <c r="BL327" s="23" t="s">
        <v>125</v>
      </c>
      <c r="BM327" s="23" t="s">
        <v>517</v>
      </c>
    </row>
    <row r="328" spans="2:65" s="1" customFormat="1" ht="13.5">
      <c r="B328" s="40"/>
      <c r="D328" s="176" t="s">
        <v>132</v>
      </c>
      <c r="F328" s="177" t="s">
        <v>516</v>
      </c>
      <c r="I328" s="178"/>
      <c r="L328" s="40"/>
      <c r="M328" s="179"/>
      <c r="N328" s="41"/>
      <c r="O328" s="41"/>
      <c r="P328" s="41"/>
      <c r="Q328" s="41"/>
      <c r="R328" s="41"/>
      <c r="S328" s="41"/>
      <c r="T328" s="69"/>
      <c r="AT328" s="23" t="s">
        <v>132</v>
      </c>
      <c r="AU328" s="23" t="s">
        <v>88</v>
      </c>
    </row>
    <row r="329" spans="2:65" s="10" customFormat="1" ht="13.5">
      <c r="B329" s="180"/>
      <c r="D329" s="176" t="s">
        <v>134</v>
      </c>
      <c r="E329" s="181" t="s">
        <v>5</v>
      </c>
      <c r="F329" s="182" t="s">
        <v>518</v>
      </c>
      <c r="H329" s="183">
        <v>2.1</v>
      </c>
      <c r="I329" s="184"/>
      <c r="L329" s="180"/>
      <c r="M329" s="185"/>
      <c r="N329" s="186"/>
      <c r="O329" s="186"/>
      <c r="P329" s="186"/>
      <c r="Q329" s="186"/>
      <c r="R329" s="186"/>
      <c r="S329" s="186"/>
      <c r="T329" s="187"/>
      <c r="AT329" s="181" t="s">
        <v>134</v>
      </c>
      <c r="AU329" s="181" t="s">
        <v>88</v>
      </c>
      <c r="AV329" s="10" t="s">
        <v>88</v>
      </c>
      <c r="AW329" s="10" t="s">
        <v>135</v>
      </c>
      <c r="AX329" s="10" t="s">
        <v>79</v>
      </c>
      <c r="AY329" s="181" t="s">
        <v>126</v>
      </c>
    </row>
    <row r="330" spans="2:65" s="11" customFormat="1" ht="13.5">
      <c r="B330" s="188"/>
      <c r="D330" s="176" t="s">
        <v>134</v>
      </c>
      <c r="E330" s="189" t="s">
        <v>5</v>
      </c>
      <c r="F330" s="190" t="s">
        <v>136</v>
      </c>
      <c r="H330" s="191">
        <v>2.1</v>
      </c>
      <c r="I330" s="192"/>
      <c r="L330" s="188"/>
      <c r="M330" s="193"/>
      <c r="N330" s="194"/>
      <c r="O330" s="194"/>
      <c r="P330" s="194"/>
      <c r="Q330" s="194"/>
      <c r="R330" s="194"/>
      <c r="S330" s="194"/>
      <c r="T330" s="195"/>
      <c r="AT330" s="189" t="s">
        <v>134</v>
      </c>
      <c r="AU330" s="189" t="s">
        <v>88</v>
      </c>
      <c r="AV330" s="11" t="s">
        <v>125</v>
      </c>
      <c r="AW330" s="11" t="s">
        <v>135</v>
      </c>
      <c r="AX330" s="11" t="s">
        <v>26</v>
      </c>
      <c r="AY330" s="189" t="s">
        <v>126</v>
      </c>
    </row>
    <row r="331" spans="2:65" s="1" customFormat="1" ht="25.5" customHeight="1">
      <c r="B331" s="163"/>
      <c r="C331" s="215" t="s">
        <v>519</v>
      </c>
      <c r="D331" s="215" t="s">
        <v>260</v>
      </c>
      <c r="E331" s="216" t="s">
        <v>520</v>
      </c>
      <c r="F331" s="217" t="s">
        <v>521</v>
      </c>
      <c r="G331" s="218" t="s">
        <v>186</v>
      </c>
      <c r="H331" s="219">
        <v>1.2</v>
      </c>
      <c r="I331" s="220"/>
      <c r="J331" s="221">
        <f>ROUND(I331*H331,2)</f>
        <v>0</v>
      </c>
      <c r="K331" s="217" t="s">
        <v>192</v>
      </c>
      <c r="L331" s="222"/>
      <c r="M331" s="223" t="s">
        <v>5</v>
      </c>
      <c r="N331" s="224" t="s">
        <v>50</v>
      </c>
      <c r="O331" s="41"/>
      <c r="P331" s="173">
        <f>O331*H331</f>
        <v>0</v>
      </c>
      <c r="Q331" s="173">
        <v>0.13100000000000001</v>
      </c>
      <c r="R331" s="173">
        <f>Q331*H331</f>
        <v>0.15720000000000001</v>
      </c>
      <c r="S331" s="173">
        <v>0</v>
      </c>
      <c r="T331" s="174">
        <f>S331*H331</f>
        <v>0</v>
      </c>
      <c r="AR331" s="23" t="s">
        <v>227</v>
      </c>
      <c r="AT331" s="23" t="s">
        <v>260</v>
      </c>
      <c r="AU331" s="23" t="s">
        <v>88</v>
      </c>
      <c r="AY331" s="23" t="s">
        <v>126</v>
      </c>
      <c r="BE331" s="175">
        <f>IF(N331="základní",J331,0)</f>
        <v>0</v>
      </c>
      <c r="BF331" s="175">
        <f>IF(N331="snížená",J331,0)</f>
        <v>0</v>
      </c>
      <c r="BG331" s="175">
        <f>IF(N331="zákl. přenesená",J331,0)</f>
        <v>0</v>
      </c>
      <c r="BH331" s="175">
        <f>IF(N331="sníž. přenesená",J331,0)</f>
        <v>0</v>
      </c>
      <c r="BI331" s="175">
        <f>IF(N331="nulová",J331,0)</f>
        <v>0</v>
      </c>
      <c r="BJ331" s="23" t="s">
        <v>26</v>
      </c>
      <c r="BK331" s="175">
        <f>ROUND(I331*H331,2)</f>
        <v>0</v>
      </c>
      <c r="BL331" s="23" t="s">
        <v>125</v>
      </c>
      <c r="BM331" s="23" t="s">
        <v>522</v>
      </c>
    </row>
    <row r="332" spans="2:65" s="1" customFormat="1" ht="13.5">
      <c r="B332" s="40"/>
      <c r="D332" s="176" t="s">
        <v>132</v>
      </c>
      <c r="F332" s="177" t="s">
        <v>523</v>
      </c>
      <c r="I332" s="178"/>
      <c r="L332" s="40"/>
      <c r="M332" s="179"/>
      <c r="N332" s="41"/>
      <c r="O332" s="41"/>
      <c r="P332" s="41"/>
      <c r="Q332" s="41"/>
      <c r="R332" s="41"/>
      <c r="S332" s="41"/>
      <c r="T332" s="69"/>
      <c r="AT332" s="23" t="s">
        <v>132</v>
      </c>
      <c r="AU332" s="23" t="s">
        <v>88</v>
      </c>
    </row>
    <row r="333" spans="2:65" s="10" customFormat="1" ht="13.5">
      <c r="B333" s="180"/>
      <c r="D333" s="176" t="s">
        <v>134</v>
      </c>
      <c r="E333" s="181" t="s">
        <v>5</v>
      </c>
      <c r="F333" s="182" t="s">
        <v>513</v>
      </c>
      <c r="H333" s="183">
        <v>1.2</v>
      </c>
      <c r="I333" s="184"/>
      <c r="L333" s="180"/>
      <c r="M333" s="185"/>
      <c r="N333" s="186"/>
      <c r="O333" s="186"/>
      <c r="P333" s="186"/>
      <c r="Q333" s="186"/>
      <c r="R333" s="186"/>
      <c r="S333" s="186"/>
      <c r="T333" s="187"/>
      <c r="AT333" s="181" t="s">
        <v>134</v>
      </c>
      <c r="AU333" s="181" t="s">
        <v>88</v>
      </c>
      <c r="AV333" s="10" t="s">
        <v>88</v>
      </c>
      <c r="AW333" s="10" t="s">
        <v>135</v>
      </c>
      <c r="AX333" s="10" t="s">
        <v>79</v>
      </c>
      <c r="AY333" s="181" t="s">
        <v>126</v>
      </c>
    </row>
    <row r="334" spans="2:65" s="11" customFormat="1" ht="13.5">
      <c r="B334" s="188"/>
      <c r="D334" s="176" t="s">
        <v>134</v>
      </c>
      <c r="E334" s="189" t="s">
        <v>5</v>
      </c>
      <c r="F334" s="190" t="s">
        <v>136</v>
      </c>
      <c r="H334" s="191">
        <v>1.2</v>
      </c>
      <c r="I334" s="192"/>
      <c r="L334" s="188"/>
      <c r="M334" s="193"/>
      <c r="N334" s="194"/>
      <c r="O334" s="194"/>
      <c r="P334" s="194"/>
      <c r="Q334" s="194"/>
      <c r="R334" s="194"/>
      <c r="S334" s="194"/>
      <c r="T334" s="195"/>
      <c r="AT334" s="189" t="s">
        <v>134</v>
      </c>
      <c r="AU334" s="189" t="s">
        <v>88</v>
      </c>
      <c r="AV334" s="11" t="s">
        <v>125</v>
      </c>
      <c r="AW334" s="11" t="s">
        <v>135</v>
      </c>
      <c r="AX334" s="11" t="s">
        <v>26</v>
      </c>
      <c r="AY334" s="189" t="s">
        <v>126</v>
      </c>
    </row>
    <row r="335" spans="2:65" s="1" customFormat="1" ht="25.5" customHeight="1">
      <c r="B335" s="163"/>
      <c r="C335" s="164" t="s">
        <v>524</v>
      </c>
      <c r="D335" s="164" t="s">
        <v>127</v>
      </c>
      <c r="E335" s="165" t="s">
        <v>525</v>
      </c>
      <c r="F335" s="166" t="s">
        <v>526</v>
      </c>
      <c r="G335" s="167" t="s">
        <v>186</v>
      </c>
      <c r="H335" s="168">
        <v>122.31</v>
      </c>
      <c r="I335" s="169"/>
      <c r="J335" s="170">
        <f>ROUND(I335*H335,2)</f>
        <v>0</v>
      </c>
      <c r="K335" s="166" t="s">
        <v>192</v>
      </c>
      <c r="L335" s="40"/>
      <c r="M335" s="171" t="s">
        <v>5</v>
      </c>
      <c r="N335" s="172" t="s">
        <v>50</v>
      </c>
      <c r="O335" s="41"/>
      <c r="P335" s="173">
        <f>O335*H335</f>
        <v>0</v>
      </c>
      <c r="Q335" s="173">
        <v>8.5650000000000004E-2</v>
      </c>
      <c r="R335" s="173">
        <f>Q335*H335</f>
        <v>10.475851500000001</v>
      </c>
      <c r="S335" s="173">
        <v>0</v>
      </c>
      <c r="T335" s="174">
        <f>S335*H335</f>
        <v>0</v>
      </c>
      <c r="AR335" s="23" t="s">
        <v>125</v>
      </c>
      <c r="AT335" s="23" t="s">
        <v>127</v>
      </c>
      <c r="AU335" s="23" t="s">
        <v>88</v>
      </c>
      <c r="AY335" s="23" t="s">
        <v>126</v>
      </c>
      <c r="BE335" s="175">
        <f>IF(N335="základní",J335,0)</f>
        <v>0</v>
      </c>
      <c r="BF335" s="175">
        <f>IF(N335="snížená",J335,0)</f>
        <v>0</v>
      </c>
      <c r="BG335" s="175">
        <f>IF(N335="zákl. přenesená",J335,0)</f>
        <v>0</v>
      </c>
      <c r="BH335" s="175">
        <f>IF(N335="sníž. přenesená",J335,0)</f>
        <v>0</v>
      </c>
      <c r="BI335" s="175">
        <f>IF(N335="nulová",J335,0)</f>
        <v>0</v>
      </c>
      <c r="BJ335" s="23" t="s">
        <v>26</v>
      </c>
      <c r="BK335" s="175">
        <f>ROUND(I335*H335,2)</f>
        <v>0</v>
      </c>
      <c r="BL335" s="23" t="s">
        <v>125</v>
      </c>
      <c r="BM335" s="23" t="s">
        <v>527</v>
      </c>
    </row>
    <row r="336" spans="2:65" s="1" customFormat="1" ht="40.5">
      <c r="B336" s="40"/>
      <c r="D336" s="176" t="s">
        <v>132</v>
      </c>
      <c r="F336" s="177" t="s">
        <v>528</v>
      </c>
      <c r="I336" s="178"/>
      <c r="L336" s="40"/>
      <c r="M336" s="179"/>
      <c r="N336" s="41"/>
      <c r="O336" s="41"/>
      <c r="P336" s="41"/>
      <c r="Q336" s="41"/>
      <c r="R336" s="41"/>
      <c r="S336" s="41"/>
      <c r="T336" s="69"/>
      <c r="AT336" s="23" t="s">
        <v>132</v>
      </c>
      <c r="AU336" s="23" t="s">
        <v>88</v>
      </c>
    </row>
    <row r="337" spans="2:65" s="13" customFormat="1" ht="13.5">
      <c r="B337" s="208"/>
      <c r="D337" s="176" t="s">
        <v>134</v>
      </c>
      <c r="E337" s="209" t="s">
        <v>5</v>
      </c>
      <c r="F337" s="210" t="s">
        <v>529</v>
      </c>
      <c r="H337" s="209" t="s">
        <v>5</v>
      </c>
      <c r="I337" s="211"/>
      <c r="L337" s="208"/>
      <c r="M337" s="212"/>
      <c r="N337" s="213"/>
      <c r="O337" s="213"/>
      <c r="P337" s="213"/>
      <c r="Q337" s="213"/>
      <c r="R337" s="213"/>
      <c r="S337" s="213"/>
      <c r="T337" s="214"/>
      <c r="AT337" s="209" t="s">
        <v>134</v>
      </c>
      <c r="AU337" s="209" t="s">
        <v>88</v>
      </c>
      <c r="AV337" s="13" t="s">
        <v>26</v>
      </c>
      <c r="AW337" s="13" t="s">
        <v>135</v>
      </c>
      <c r="AX337" s="13" t="s">
        <v>79</v>
      </c>
      <c r="AY337" s="209" t="s">
        <v>126</v>
      </c>
    </row>
    <row r="338" spans="2:65" s="10" customFormat="1" ht="13.5">
      <c r="B338" s="180"/>
      <c r="D338" s="176" t="s">
        <v>134</v>
      </c>
      <c r="E338" s="181" t="s">
        <v>5</v>
      </c>
      <c r="F338" s="182" t="s">
        <v>530</v>
      </c>
      <c r="H338" s="183">
        <v>4.71</v>
      </c>
      <c r="I338" s="184"/>
      <c r="L338" s="180"/>
      <c r="M338" s="185"/>
      <c r="N338" s="186"/>
      <c r="O338" s="186"/>
      <c r="P338" s="186"/>
      <c r="Q338" s="186"/>
      <c r="R338" s="186"/>
      <c r="S338" s="186"/>
      <c r="T338" s="187"/>
      <c r="AT338" s="181" t="s">
        <v>134</v>
      </c>
      <c r="AU338" s="181" t="s">
        <v>88</v>
      </c>
      <c r="AV338" s="10" t="s">
        <v>88</v>
      </c>
      <c r="AW338" s="10" t="s">
        <v>135</v>
      </c>
      <c r="AX338" s="10" t="s">
        <v>79</v>
      </c>
      <c r="AY338" s="181" t="s">
        <v>126</v>
      </c>
    </row>
    <row r="339" spans="2:65" s="10" customFormat="1" ht="13.5">
      <c r="B339" s="180"/>
      <c r="D339" s="176" t="s">
        <v>134</v>
      </c>
      <c r="E339" s="181" t="s">
        <v>5</v>
      </c>
      <c r="F339" s="182" t="s">
        <v>428</v>
      </c>
      <c r="H339" s="183">
        <v>5.2</v>
      </c>
      <c r="I339" s="184"/>
      <c r="L339" s="180"/>
      <c r="M339" s="185"/>
      <c r="N339" s="186"/>
      <c r="O339" s="186"/>
      <c r="P339" s="186"/>
      <c r="Q339" s="186"/>
      <c r="R339" s="186"/>
      <c r="S339" s="186"/>
      <c r="T339" s="187"/>
      <c r="AT339" s="181" t="s">
        <v>134</v>
      </c>
      <c r="AU339" s="181" t="s">
        <v>88</v>
      </c>
      <c r="AV339" s="10" t="s">
        <v>88</v>
      </c>
      <c r="AW339" s="10" t="s">
        <v>135</v>
      </c>
      <c r="AX339" s="10" t="s">
        <v>79</v>
      </c>
      <c r="AY339" s="181" t="s">
        <v>126</v>
      </c>
    </row>
    <row r="340" spans="2:65" s="10" customFormat="1" ht="13.5">
      <c r="B340" s="180"/>
      <c r="D340" s="176" t="s">
        <v>134</v>
      </c>
      <c r="E340" s="181" t="s">
        <v>5</v>
      </c>
      <c r="F340" s="182" t="s">
        <v>429</v>
      </c>
      <c r="H340" s="183">
        <v>107.9</v>
      </c>
      <c r="I340" s="184"/>
      <c r="L340" s="180"/>
      <c r="M340" s="185"/>
      <c r="N340" s="186"/>
      <c r="O340" s="186"/>
      <c r="P340" s="186"/>
      <c r="Q340" s="186"/>
      <c r="R340" s="186"/>
      <c r="S340" s="186"/>
      <c r="T340" s="187"/>
      <c r="AT340" s="181" t="s">
        <v>134</v>
      </c>
      <c r="AU340" s="181" t="s">
        <v>88</v>
      </c>
      <c r="AV340" s="10" t="s">
        <v>88</v>
      </c>
      <c r="AW340" s="10" t="s">
        <v>135</v>
      </c>
      <c r="AX340" s="10" t="s">
        <v>79</v>
      </c>
      <c r="AY340" s="181" t="s">
        <v>126</v>
      </c>
    </row>
    <row r="341" spans="2:65" s="10" customFormat="1" ht="13.5">
      <c r="B341" s="180"/>
      <c r="D341" s="176" t="s">
        <v>134</v>
      </c>
      <c r="E341" s="181" t="s">
        <v>5</v>
      </c>
      <c r="F341" s="182" t="s">
        <v>430</v>
      </c>
      <c r="H341" s="183">
        <v>4.5</v>
      </c>
      <c r="I341" s="184"/>
      <c r="L341" s="180"/>
      <c r="M341" s="185"/>
      <c r="N341" s="186"/>
      <c r="O341" s="186"/>
      <c r="P341" s="186"/>
      <c r="Q341" s="186"/>
      <c r="R341" s="186"/>
      <c r="S341" s="186"/>
      <c r="T341" s="187"/>
      <c r="AT341" s="181" t="s">
        <v>134</v>
      </c>
      <c r="AU341" s="181" t="s">
        <v>88</v>
      </c>
      <c r="AV341" s="10" t="s">
        <v>88</v>
      </c>
      <c r="AW341" s="10" t="s">
        <v>135</v>
      </c>
      <c r="AX341" s="10" t="s">
        <v>79</v>
      </c>
      <c r="AY341" s="181" t="s">
        <v>126</v>
      </c>
    </row>
    <row r="342" spans="2:65" s="11" customFormat="1" ht="13.5">
      <c r="B342" s="188"/>
      <c r="D342" s="176" t="s">
        <v>134</v>
      </c>
      <c r="E342" s="189" t="s">
        <v>5</v>
      </c>
      <c r="F342" s="190" t="s">
        <v>136</v>
      </c>
      <c r="H342" s="191">
        <v>122.31</v>
      </c>
      <c r="I342" s="192"/>
      <c r="L342" s="188"/>
      <c r="M342" s="193"/>
      <c r="N342" s="194"/>
      <c r="O342" s="194"/>
      <c r="P342" s="194"/>
      <c r="Q342" s="194"/>
      <c r="R342" s="194"/>
      <c r="S342" s="194"/>
      <c r="T342" s="195"/>
      <c r="AT342" s="189" t="s">
        <v>134</v>
      </c>
      <c r="AU342" s="189" t="s">
        <v>88</v>
      </c>
      <c r="AV342" s="11" t="s">
        <v>125</v>
      </c>
      <c r="AW342" s="11" t="s">
        <v>135</v>
      </c>
      <c r="AX342" s="11" t="s">
        <v>26</v>
      </c>
      <c r="AY342" s="189" t="s">
        <v>126</v>
      </c>
    </row>
    <row r="343" spans="2:65" s="1" customFormat="1" ht="16.5" customHeight="1">
      <c r="B343" s="163"/>
      <c r="C343" s="215" t="s">
        <v>531</v>
      </c>
      <c r="D343" s="215" t="s">
        <v>260</v>
      </c>
      <c r="E343" s="216" t="s">
        <v>532</v>
      </c>
      <c r="F343" s="217" t="s">
        <v>533</v>
      </c>
      <c r="G343" s="218" t="s">
        <v>186</v>
      </c>
      <c r="H343" s="219">
        <v>4.9459999999999997</v>
      </c>
      <c r="I343" s="220"/>
      <c r="J343" s="221">
        <f>ROUND(I343*H343,2)</f>
        <v>0</v>
      </c>
      <c r="K343" s="217" t="s">
        <v>5</v>
      </c>
      <c r="L343" s="222"/>
      <c r="M343" s="223" t="s">
        <v>5</v>
      </c>
      <c r="N343" s="224" t="s">
        <v>50</v>
      </c>
      <c r="O343" s="41"/>
      <c r="P343" s="173">
        <f>O343*H343</f>
        <v>0</v>
      </c>
      <c r="Q343" s="173">
        <v>0.13100000000000001</v>
      </c>
      <c r="R343" s="173">
        <f>Q343*H343</f>
        <v>0.647926</v>
      </c>
      <c r="S343" s="173">
        <v>0</v>
      </c>
      <c r="T343" s="174">
        <f>S343*H343</f>
        <v>0</v>
      </c>
      <c r="AR343" s="23" t="s">
        <v>227</v>
      </c>
      <c r="AT343" s="23" t="s">
        <v>260</v>
      </c>
      <c r="AU343" s="23" t="s">
        <v>88</v>
      </c>
      <c r="AY343" s="23" t="s">
        <v>126</v>
      </c>
      <c r="BE343" s="175">
        <f>IF(N343="základní",J343,0)</f>
        <v>0</v>
      </c>
      <c r="BF343" s="175">
        <f>IF(N343="snížená",J343,0)</f>
        <v>0</v>
      </c>
      <c r="BG343" s="175">
        <f>IF(N343="zákl. přenesená",J343,0)</f>
        <v>0</v>
      </c>
      <c r="BH343" s="175">
        <f>IF(N343="sníž. přenesená",J343,0)</f>
        <v>0</v>
      </c>
      <c r="BI343" s="175">
        <f>IF(N343="nulová",J343,0)</f>
        <v>0</v>
      </c>
      <c r="BJ343" s="23" t="s">
        <v>26</v>
      </c>
      <c r="BK343" s="175">
        <f>ROUND(I343*H343,2)</f>
        <v>0</v>
      </c>
      <c r="BL343" s="23" t="s">
        <v>125</v>
      </c>
      <c r="BM343" s="23" t="s">
        <v>534</v>
      </c>
    </row>
    <row r="344" spans="2:65" s="1" customFormat="1" ht="27">
      <c r="B344" s="40"/>
      <c r="D344" s="176" t="s">
        <v>132</v>
      </c>
      <c r="F344" s="177" t="s">
        <v>535</v>
      </c>
      <c r="I344" s="178"/>
      <c r="L344" s="40"/>
      <c r="M344" s="179"/>
      <c r="N344" s="41"/>
      <c r="O344" s="41"/>
      <c r="P344" s="41"/>
      <c r="Q344" s="41"/>
      <c r="R344" s="41"/>
      <c r="S344" s="41"/>
      <c r="T344" s="69"/>
      <c r="AT344" s="23" t="s">
        <v>132</v>
      </c>
      <c r="AU344" s="23" t="s">
        <v>88</v>
      </c>
    </row>
    <row r="345" spans="2:65" s="1" customFormat="1" ht="27">
      <c r="B345" s="40"/>
      <c r="D345" s="176" t="s">
        <v>406</v>
      </c>
      <c r="F345" s="225" t="s">
        <v>536</v>
      </c>
      <c r="I345" s="178"/>
      <c r="L345" s="40"/>
      <c r="M345" s="179"/>
      <c r="N345" s="41"/>
      <c r="O345" s="41"/>
      <c r="P345" s="41"/>
      <c r="Q345" s="41"/>
      <c r="R345" s="41"/>
      <c r="S345" s="41"/>
      <c r="T345" s="69"/>
      <c r="AT345" s="23" t="s">
        <v>406</v>
      </c>
      <c r="AU345" s="23" t="s">
        <v>88</v>
      </c>
    </row>
    <row r="346" spans="2:65" s="10" customFormat="1" ht="13.5">
      <c r="B346" s="180"/>
      <c r="D346" s="176" t="s">
        <v>134</v>
      </c>
      <c r="E346" s="181" t="s">
        <v>5</v>
      </c>
      <c r="F346" s="182" t="s">
        <v>537</v>
      </c>
      <c r="H346" s="183">
        <v>4.9455</v>
      </c>
      <c r="I346" s="184"/>
      <c r="L346" s="180"/>
      <c r="M346" s="185"/>
      <c r="N346" s="186"/>
      <c r="O346" s="186"/>
      <c r="P346" s="186"/>
      <c r="Q346" s="186"/>
      <c r="R346" s="186"/>
      <c r="S346" s="186"/>
      <c r="T346" s="187"/>
      <c r="AT346" s="181" t="s">
        <v>134</v>
      </c>
      <c r="AU346" s="181" t="s">
        <v>88</v>
      </c>
      <c r="AV346" s="10" t="s">
        <v>88</v>
      </c>
      <c r="AW346" s="10" t="s">
        <v>135</v>
      </c>
      <c r="AX346" s="10" t="s">
        <v>79</v>
      </c>
      <c r="AY346" s="181" t="s">
        <v>126</v>
      </c>
    </row>
    <row r="347" spans="2:65" s="11" customFormat="1" ht="13.5">
      <c r="B347" s="188"/>
      <c r="D347" s="176" t="s">
        <v>134</v>
      </c>
      <c r="E347" s="189" t="s">
        <v>5</v>
      </c>
      <c r="F347" s="190" t="s">
        <v>136</v>
      </c>
      <c r="H347" s="191">
        <v>4.9455</v>
      </c>
      <c r="I347" s="192"/>
      <c r="L347" s="188"/>
      <c r="M347" s="193"/>
      <c r="N347" s="194"/>
      <c r="O347" s="194"/>
      <c r="P347" s="194"/>
      <c r="Q347" s="194"/>
      <c r="R347" s="194"/>
      <c r="S347" s="194"/>
      <c r="T347" s="195"/>
      <c r="AT347" s="189" t="s">
        <v>134</v>
      </c>
      <c r="AU347" s="189" t="s">
        <v>88</v>
      </c>
      <c r="AV347" s="11" t="s">
        <v>125</v>
      </c>
      <c r="AW347" s="11" t="s">
        <v>135</v>
      </c>
      <c r="AX347" s="11" t="s">
        <v>26</v>
      </c>
      <c r="AY347" s="189" t="s">
        <v>126</v>
      </c>
    </row>
    <row r="348" spans="2:65" s="1" customFormat="1" ht="16.5" customHeight="1">
      <c r="B348" s="163"/>
      <c r="C348" s="215" t="s">
        <v>538</v>
      </c>
      <c r="D348" s="215" t="s">
        <v>260</v>
      </c>
      <c r="E348" s="216" t="s">
        <v>539</v>
      </c>
      <c r="F348" s="217" t="s">
        <v>540</v>
      </c>
      <c r="G348" s="218" t="s">
        <v>186</v>
      </c>
      <c r="H348" s="219">
        <v>123.48</v>
      </c>
      <c r="I348" s="220"/>
      <c r="J348" s="221">
        <f>ROUND(I348*H348,2)</f>
        <v>0</v>
      </c>
      <c r="K348" s="217" t="s">
        <v>192</v>
      </c>
      <c r="L348" s="222"/>
      <c r="M348" s="223" t="s">
        <v>5</v>
      </c>
      <c r="N348" s="224" t="s">
        <v>50</v>
      </c>
      <c r="O348" s="41"/>
      <c r="P348" s="173">
        <f>O348*H348</f>
        <v>0</v>
      </c>
      <c r="Q348" s="173">
        <v>0.152</v>
      </c>
      <c r="R348" s="173">
        <f>Q348*H348</f>
        <v>18.76896</v>
      </c>
      <c r="S348" s="173">
        <v>0</v>
      </c>
      <c r="T348" s="174">
        <f>S348*H348</f>
        <v>0</v>
      </c>
      <c r="AR348" s="23" t="s">
        <v>227</v>
      </c>
      <c r="AT348" s="23" t="s">
        <v>260</v>
      </c>
      <c r="AU348" s="23" t="s">
        <v>88</v>
      </c>
      <c r="AY348" s="23" t="s">
        <v>126</v>
      </c>
      <c r="BE348" s="175">
        <f>IF(N348="základní",J348,0)</f>
        <v>0</v>
      </c>
      <c r="BF348" s="175">
        <f>IF(N348="snížená",J348,0)</f>
        <v>0</v>
      </c>
      <c r="BG348" s="175">
        <f>IF(N348="zákl. přenesená",J348,0)</f>
        <v>0</v>
      </c>
      <c r="BH348" s="175">
        <f>IF(N348="sníž. přenesená",J348,0)</f>
        <v>0</v>
      </c>
      <c r="BI348" s="175">
        <f>IF(N348="nulová",J348,0)</f>
        <v>0</v>
      </c>
      <c r="BJ348" s="23" t="s">
        <v>26</v>
      </c>
      <c r="BK348" s="175">
        <f>ROUND(I348*H348,2)</f>
        <v>0</v>
      </c>
      <c r="BL348" s="23" t="s">
        <v>125</v>
      </c>
      <c r="BM348" s="23" t="s">
        <v>541</v>
      </c>
    </row>
    <row r="349" spans="2:65" s="1" customFormat="1" ht="13.5">
      <c r="B349" s="40"/>
      <c r="D349" s="176" t="s">
        <v>132</v>
      </c>
      <c r="F349" s="177" t="s">
        <v>540</v>
      </c>
      <c r="I349" s="178"/>
      <c r="L349" s="40"/>
      <c r="M349" s="179"/>
      <c r="N349" s="41"/>
      <c r="O349" s="41"/>
      <c r="P349" s="41"/>
      <c r="Q349" s="41"/>
      <c r="R349" s="41"/>
      <c r="S349" s="41"/>
      <c r="T349" s="69"/>
      <c r="AT349" s="23" t="s">
        <v>132</v>
      </c>
      <c r="AU349" s="23" t="s">
        <v>88</v>
      </c>
    </row>
    <row r="350" spans="2:65" s="10" customFormat="1" ht="13.5">
      <c r="B350" s="180"/>
      <c r="D350" s="176" t="s">
        <v>134</v>
      </c>
      <c r="E350" s="181" t="s">
        <v>5</v>
      </c>
      <c r="F350" s="182" t="s">
        <v>542</v>
      </c>
      <c r="H350" s="183">
        <v>123.48</v>
      </c>
      <c r="I350" s="184"/>
      <c r="L350" s="180"/>
      <c r="M350" s="185"/>
      <c r="N350" s="186"/>
      <c r="O350" s="186"/>
      <c r="P350" s="186"/>
      <c r="Q350" s="186"/>
      <c r="R350" s="186"/>
      <c r="S350" s="186"/>
      <c r="T350" s="187"/>
      <c r="AT350" s="181" t="s">
        <v>134</v>
      </c>
      <c r="AU350" s="181" t="s">
        <v>88</v>
      </c>
      <c r="AV350" s="10" t="s">
        <v>88</v>
      </c>
      <c r="AW350" s="10" t="s">
        <v>135</v>
      </c>
      <c r="AX350" s="10" t="s">
        <v>79</v>
      </c>
      <c r="AY350" s="181" t="s">
        <v>126</v>
      </c>
    </row>
    <row r="351" spans="2:65" s="11" customFormat="1" ht="13.5">
      <c r="B351" s="188"/>
      <c r="D351" s="176" t="s">
        <v>134</v>
      </c>
      <c r="E351" s="189" t="s">
        <v>5</v>
      </c>
      <c r="F351" s="190" t="s">
        <v>136</v>
      </c>
      <c r="H351" s="191">
        <v>123.48</v>
      </c>
      <c r="I351" s="192"/>
      <c r="L351" s="188"/>
      <c r="M351" s="193"/>
      <c r="N351" s="194"/>
      <c r="O351" s="194"/>
      <c r="P351" s="194"/>
      <c r="Q351" s="194"/>
      <c r="R351" s="194"/>
      <c r="S351" s="194"/>
      <c r="T351" s="195"/>
      <c r="AT351" s="189" t="s">
        <v>134</v>
      </c>
      <c r="AU351" s="189" t="s">
        <v>88</v>
      </c>
      <c r="AV351" s="11" t="s">
        <v>125</v>
      </c>
      <c r="AW351" s="11" t="s">
        <v>135</v>
      </c>
      <c r="AX351" s="11" t="s">
        <v>26</v>
      </c>
      <c r="AY351" s="189" t="s">
        <v>126</v>
      </c>
    </row>
    <row r="352" spans="2:65" s="1" customFormat="1" ht="25.5" customHeight="1">
      <c r="B352" s="163"/>
      <c r="C352" s="164" t="s">
        <v>543</v>
      </c>
      <c r="D352" s="164" t="s">
        <v>127</v>
      </c>
      <c r="E352" s="165" t="s">
        <v>544</v>
      </c>
      <c r="F352" s="166" t="s">
        <v>545</v>
      </c>
      <c r="G352" s="167" t="s">
        <v>186</v>
      </c>
      <c r="H352" s="168">
        <v>173.65</v>
      </c>
      <c r="I352" s="169"/>
      <c r="J352" s="170">
        <f>ROUND(I352*H352,2)</f>
        <v>0</v>
      </c>
      <c r="K352" s="166" t="s">
        <v>192</v>
      </c>
      <c r="L352" s="40"/>
      <c r="M352" s="171" t="s">
        <v>5</v>
      </c>
      <c r="N352" s="172" t="s">
        <v>50</v>
      </c>
      <c r="O352" s="41"/>
      <c r="P352" s="173">
        <f>O352*H352</f>
        <v>0</v>
      </c>
      <c r="Q352" s="173">
        <v>8.0030000000000004E-2</v>
      </c>
      <c r="R352" s="173">
        <f>Q352*H352</f>
        <v>13.897209500000001</v>
      </c>
      <c r="S352" s="173">
        <v>0</v>
      </c>
      <c r="T352" s="174">
        <f>S352*H352</f>
        <v>0</v>
      </c>
      <c r="AR352" s="23" t="s">
        <v>125</v>
      </c>
      <c r="AT352" s="23" t="s">
        <v>127</v>
      </c>
      <c r="AU352" s="23" t="s">
        <v>88</v>
      </c>
      <c r="AY352" s="23" t="s">
        <v>126</v>
      </c>
      <c r="BE352" s="175">
        <f>IF(N352="základní",J352,0)</f>
        <v>0</v>
      </c>
      <c r="BF352" s="175">
        <f>IF(N352="snížená",J352,0)</f>
        <v>0</v>
      </c>
      <c r="BG352" s="175">
        <f>IF(N352="zákl. přenesená",J352,0)</f>
        <v>0</v>
      </c>
      <c r="BH352" s="175">
        <f>IF(N352="sníž. přenesená",J352,0)</f>
        <v>0</v>
      </c>
      <c r="BI352" s="175">
        <f>IF(N352="nulová",J352,0)</f>
        <v>0</v>
      </c>
      <c r="BJ352" s="23" t="s">
        <v>26</v>
      </c>
      <c r="BK352" s="175">
        <f>ROUND(I352*H352,2)</f>
        <v>0</v>
      </c>
      <c r="BL352" s="23" t="s">
        <v>125</v>
      </c>
      <c r="BM352" s="23" t="s">
        <v>546</v>
      </c>
    </row>
    <row r="353" spans="2:65" s="1" customFormat="1" ht="40.5">
      <c r="B353" s="40"/>
      <c r="D353" s="176" t="s">
        <v>132</v>
      </c>
      <c r="F353" s="177" t="s">
        <v>547</v>
      </c>
      <c r="I353" s="178"/>
      <c r="L353" s="40"/>
      <c r="M353" s="179"/>
      <c r="N353" s="41"/>
      <c r="O353" s="41"/>
      <c r="P353" s="41"/>
      <c r="Q353" s="41"/>
      <c r="R353" s="41"/>
      <c r="S353" s="41"/>
      <c r="T353" s="69"/>
      <c r="AT353" s="23" t="s">
        <v>132</v>
      </c>
      <c r="AU353" s="23" t="s">
        <v>88</v>
      </c>
    </row>
    <row r="354" spans="2:65" s="10" customFormat="1" ht="13.5">
      <c r="B354" s="180"/>
      <c r="D354" s="176" t="s">
        <v>134</v>
      </c>
      <c r="E354" s="181" t="s">
        <v>5</v>
      </c>
      <c r="F354" s="182" t="s">
        <v>548</v>
      </c>
      <c r="H354" s="183">
        <v>173.65</v>
      </c>
      <c r="I354" s="184"/>
      <c r="L354" s="180"/>
      <c r="M354" s="185"/>
      <c r="N354" s="186"/>
      <c r="O354" s="186"/>
      <c r="P354" s="186"/>
      <c r="Q354" s="186"/>
      <c r="R354" s="186"/>
      <c r="S354" s="186"/>
      <c r="T354" s="187"/>
      <c r="AT354" s="181" t="s">
        <v>134</v>
      </c>
      <c r="AU354" s="181" t="s">
        <v>88</v>
      </c>
      <c r="AV354" s="10" t="s">
        <v>88</v>
      </c>
      <c r="AW354" s="10" t="s">
        <v>135</v>
      </c>
      <c r="AX354" s="10" t="s">
        <v>79</v>
      </c>
      <c r="AY354" s="181" t="s">
        <v>126</v>
      </c>
    </row>
    <row r="355" spans="2:65" s="11" customFormat="1" ht="13.5">
      <c r="B355" s="188"/>
      <c r="D355" s="176" t="s">
        <v>134</v>
      </c>
      <c r="E355" s="189" t="s">
        <v>5</v>
      </c>
      <c r="F355" s="190" t="s">
        <v>136</v>
      </c>
      <c r="H355" s="191">
        <v>173.65</v>
      </c>
      <c r="I355" s="192"/>
      <c r="L355" s="188"/>
      <c r="M355" s="193"/>
      <c r="N355" s="194"/>
      <c r="O355" s="194"/>
      <c r="P355" s="194"/>
      <c r="Q355" s="194"/>
      <c r="R355" s="194"/>
      <c r="S355" s="194"/>
      <c r="T355" s="195"/>
      <c r="AT355" s="189" t="s">
        <v>134</v>
      </c>
      <c r="AU355" s="189" t="s">
        <v>88</v>
      </c>
      <c r="AV355" s="11" t="s">
        <v>125</v>
      </c>
      <c r="AW355" s="11" t="s">
        <v>135</v>
      </c>
      <c r="AX355" s="11" t="s">
        <v>26</v>
      </c>
      <c r="AY355" s="189" t="s">
        <v>126</v>
      </c>
    </row>
    <row r="356" spans="2:65" s="1" customFormat="1" ht="16.5" customHeight="1">
      <c r="B356" s="163"/>
      <c r="C356" s="215" t="s">
        <v>549</v>
      </c>
      <c r="D356" s="215" t="s">
        <v>260</v>
      </c>
      <c r="E356" s="216" t="s">
        <v>550</v>
      </c>
      <c r="F356" s="217" t="s">
        <v>551</v>
      </c>
      <c r="G356" s="218" t="s">
        <v>186</v>
      </c>
      <c r="H356" s="219">
        <v>191.01499999999999</v>
      </c>
      <c r="I356" s="220"/>
      <c r="J356" s="221">
        <f>ROUND(I356*H356,2)</f>
        <v>0</v>
      </c>
      <c r="K356" s="217" t="s">
        <v>192</v>
      </c>
      <c r="L356" s="222"/>
      <c r="M356" s="223" t="s">
        <v>5</v>
      </c>
      <c r="N356" s="224" t="s">
        <v>50</v>
      </c>
      <c r="O356" s="41"/>
      <c r="P356" s="173">
        <f>O356*H356</f>
        <v>0</v>
      </c>
      <c r="Q356" s="173">
        <v>0.1125</v>
      </c>
      <c r="R356" s="173">
        <f>Q356*H356</f>
        <v>21.4891875</v>
      </c>
      <c r="S356" s="173">
        <v>0</v>
      </c>
      <c r="T356" s="174">
        <f>S356*H356</f>
        <v>0</v>
      </c>
      <c r="AR356" s="23" t="s">
        <v>227</v>
      </c>
      <c r="AT356" s="23" t="s">
        <v>260</v>
      </c>
      <c r="AU356" s="23" t="s">
        <v>88</v>
      </c>
      <c r="AY356" s="23" t="s">
        <v>126</v>
      </c>
      <c r="BE356" s="175">
        <f>IF(N356="základní",J356,0)</f>
        <v>0</v>
      </c>
      <c r="BF356" s="175">
        <f>IF(N356="snížená",J356,0)</f>
        <v>0</v>
      </c>
      <c r="BG356" s="175">
        <f>IF(N356="zákl. přenesená",J356,0)</f>
        <v>0</v>
      </c>
      <c r="BH356" s="175">
        <f>IF(N356="sníž. přenesená",J356,0)</f>
        <v>0</v>
      </c>
      <c r="BI356" s="175">
        <f>IF(N356="nulová",J356,0)</f>
        <v>0</v>
      </c>
      <c r="BJ356" s="23" t="s">
        <v>26</v>
      </c>
      <c r="BK356" s="175">
        <f>ROUND(I356*H356,2)</f>
        <v>0</v>
      </c>
      <c r="BL356" s="23" t="s">
        <v>125</v>
      </c>
      <c r="BM356" s="23" t="s">
        <v>552</v>
      </c>
    </row>
    <row r="357" spans="2:65" s="1" customFormat="1" ht="13.5">
      <c r="B357" s="40"/>
      <c r="D357" s="176" t="s">
        <v>132</v>
      </c>
      <c r="F357" s="177" t="s">
        <v>551</v>
      </c>
      <c r="I357" s="178"/>
      <c r="L357" s="40"/>
      <c r="M357" s="179"/>
      <c r="N357" s="41"/>
      <c r="O357" s="41"/>
      <c r="P357" s="41"/>
      <c r="Q357" s="41"/>
      <c r="R357" s="41"/>
      <c r="S357" s="41"/>
      <c r="T357" s="69"/>
      <c r="AT357" s="23" t="s">
        <v>132</v>
      </c>
      <c r="AU357" s="23" t="s">
        <v>88</v>
      </c>
    </row>
    <row r="358" spans="2:65" s="10" customFormat="1" ht="13.5">
      <c r="B358" s="180"/>
      <c r="D358" s="176" t="s">
        <v>134</v>
      </c>
      <c r="E358" s="181" t="s">
        <v>5</v>
      </c>
      <c r="F358" s="182" t="s">
        <v>553</v>
      </c>
      <c r="H358" s="183">
        <v>191.01499999999999</v>
      </c>
      <c r="I358" s="184"/>
      <c r="L358" s="180"/>
      <c r="M358" s="185"/>
      <c r="N358" s="186"/>
      <c r="O358" s="186"/>
      <c r="P358" s="186"/>
      <c r="Q358" s="186"/>
      <c r="R358" s="186"/>
      <c r="S358" s="186"/>
      <c r="T358" s="187"/>
      <c r="AT358" s="181" t="s">
        <v>134</v>
      </c>
      <c r="AU358" s="181" t="s">
        <v>88</v>
      </c>
      <c r="AV358" s="10" t="s">
        <v>88</v>
      </c>
      <c r="AW358" s="10" t="s">
        <v>135</v>
      </c>
      <c r="AX358" s="10" t="s">
        <v>79</v>
      </c>
      <c r="AY358" s="181" t="s">
        <v>126</v>
      </c>
    </row>
    <row r="359" spans="2:65" s="11" customFormat="1" ht="13.5">
      <c r="B359" s="188"/>
      <c r="D359" s="176" t="s">
        <v>134</v>
      </c>
      <c r="E359" s="189" t="s">
        <v>5</v>
      </c>
      <c r="F359" s="190" t="s">
        <v>136</v>
      </c>
      <c r="H359" s="191">
        <v>191.01499999999999</v>
      </c>
      <c r="I359" s="192"/>
      <c r="L359" s="188"/>
      <c r="M359" s="193"/>
      <c r="N359" s="194"/>
      <c r="O359" s="194"/>
      <c r="P359" s="194"/>
      <c r="Q359" s="194"/>
      <c r="R359" s="194"/>
      <c r="S359" s="194"/>
      <c r="T359" s="195"/>
      <c r="AT359" s="189" t="s">
        <v>134</v>
      </c>
      <c r="AU359" s="189" t="s">
        <v>88</v>
      </c>
      <c r="AV359" s="11" t="s">
        <v>125</v>
      </c>
      <c r="AW359" s="11" t="s">
        <v>135</v>
      </c>
      <c r="AX359" s="11" t="s">
        <v>26</v>
      </c>
      <c r="AY359" s="189" t="s">
        <v>126</v>
      </c>
    </row>
    <row r="360" spans="2:65" s="9" customFormat="1" ht="29.85" customHeight="1">
      <c r="B360" s="152"/>
      <c r="D360" s="153" t="s">
        <v>78</v>
      </c>
      <c r="E360" s="206" t="s">
        <v>227</v>
      </c>
      <c r="F360" s="206" t="s">
        <v>554</v>
      </c>
      <c r="I360" s="155"/>
      <c r="J360" s="207">
        <f>BK360</f>
        <v>0</v>
      </c>
      <c r="L360" s="152"/>
      <c r="M360" s="157"/>
      <c r="N360" s="158"/>
      <c r="O360" s="158"/>
      <c r="P360" s="159">
        <f>SUM(P361:P425)</f>
        <v>0</v>
      </c>
      <c r="Q360" s="158"/>
      <c r="R360" s="159">
        <f>SUM(R361:R425)</f>
        <v>2.8441513559999998</v>
      </c>
      <c r="S360" s="158"/>
      <c r="T360" s="160">
        <f>SUM(T361:T425)</f>
        <v>0</v>
      </c>
      <c r="AR360" s="153" t="s">
        <v>26</v>
      </c>
      <c r="AT360" s="161" t="s">
        <v>78</v>
      </c>
      <c r="AU360" s="161" t="s">
        <v>26</v>
      </c>
      <c r="AY360" s="153" t="s">
        <v>126</v>
      </c>
      <c r="BK360" s="162">
        <f>SUM(BK361:BK425)</f>
        <v>0</v>
      </c>
    </row>
    <row r="361" spans="2:65" s="1" customFormat="1" ht="38.25" customHeight="1">
      <c r="B361" s="163"/>
      <c r="C361" s="164" t="s">
        <v>555</v>
      </c>
      <c r="D361" s="164" t="s">
        <v>127</v>
      </c>
      <c r="E361" s="165" t="s">
        <v>556</v>
      </c>
      <c r="F361" s="166" t="s">
        <v>557</v>
      </c>
      <c r="G361" s="167" t="s">
        <v>199</v>
      </c>
      <c r="H361" s="168">
        <v>2</v>
      </c>
      <c r="I361" s="169"/>
      <c r="J361" s="170">
        <f>ROUND(I361*H361,2)</f>
        <v>0</v>
      </c>
      <c r="K361" s="166" t="s">
        <v>5</v>
      </c>
      <c r="L361" s="40"/>
      <c r="M361" s="171" t="s">
        <v>5</v>
      </c>
      <c r="N361" s="172" t="s">
        <v>50</v>
      </c>
      <c r="O361" s="41"/>
      <c r="P361" s="173">
        <f>O361*H361</f>
        <v>0</v>
      </c>
      <c r="Q361" s="173">
        <v>6.8640000000000007E-2</v>
      </c>
      <c r="R361" s="173">
        <f>Q361*H361</f>
        <v>0.13728000000000001</v>
      </c>
      <c r="S361" s="173">
        <v>0</v>
      </c>
      <c r="T361" s="174">
        <f>S361*H361</f>
        <v>0</v>
      </c>
      <c r="AR361" s="23" t="s">
        <v>125</v>
      </c>
      <c r="AT361" s="23" t="s">
        <v>127</v>
      </c>
      <c r="AU361" s="23" t="s">
        <v>88</v>
      </c>
      <c r="AY361" s="23" t="s">
        <v>126</v>
      </c>
      <c r="BE361" s="175">
        <f>IF(N361="základní",J361,0)</f>
        <v>0</v>
      </c>
      <c r="BF361" s="175">
        <f>IF(N361="snížená",J361,0)</f>
        <v>0</v>
      </c>
      <c r="BG361" s="175">
        <f>IF(N361="zákl. přenesená",J361,0)</f>
        <v>0</v>
      </c>
      <c r="BH361" s="175">
        <f>IF(N361="sníž. přenesená",J361,0)</f>
        <v>0</v>
      </c>
      <c r="BI361" s="175">
        <f>IF(N361="nulová",J361,0)</f>
        <v>0</v>
      </c>
      <c r="BJ361" s="23" t="s">
        <v>26</v>
      </c>
      <c r="BK361" s="175">
        <f>ROUND(I361*H361,2)</f>
        <v>0</v>
      </c>
      <c r="BL361" s="23" t="s">
        <v>125</v>
      </c>
      <c r="BM361" s="23" t="s">
        <v>558</v>
      </c>
    </row>
    <row r="362" spans="2:65" s="1" customFormat="1" ht="27">
      <c r="B362" s="40"/>
      <c r="D362" s="176" t="s">
        <v>132</v>
      </c>
      <c r="F362" s="177" t="s">
        <v>559</v>
      </c>
      <c r="I362" s="178"/>
      <c r="L362" s="40"/>
      <c r="M362" s="179"/>
      <c r="N362" s="41"/>
      <c r="O362" s="41"/>
      <c r="P362" s="41"/>
      <c r="Q362" s="41"/>
      <c r="R362" s="41"/>
      <c r="S362" s="41"/>
      <c r="T362" s="69"/>
      <c r="AT362" s="23" t="s">
        <v>132</v>
      </c>
      <c r="AU362" s="23" t="s">
        <v>88</v>
      </c>
    </row>
    <row r="363" spans="2:65" s="10" customFormat="1" ht="13.5">
      <c r="B363" s="180"/>
      <c r="D363" s="176" t="s">
        <v>134</v>
      </c>
      <c r="E363" s="181" t="s">
        <v>5</v>
      </c>
      <c r="F363" s="182" t="s">
        <v>560</v>
      </c>
      <c r="H363" s="183">
        <v>2</v>
      </c>
      <c r="I363" s="184"/>
      <c r="L363" s="180"/>
      <c r="M363" s="185"/>
      <c r="N363" s="186"/>
      <c r="O363" s="186"/>
      <c r="P363" s="186"/>
      <c r="Q363" s="186"/>
      <c r="R363" s="186"/>
      <c r="S363" s="186"/>
      <c r="T363" s="187"/>
      <c r="AT363" s="181" t="s">
        <v>134</v>
      </c>
      <c r="AU363" s="181" t="s">
        <v>88</v>
      </c>
      <c r="AV363" s="10" t="s">
        <v>88</v>
      </c>
      <c r="AW363" s="10" t="s">
        <v>135</v>
      </c>
      <c r="AX363" s="10" t="s">
        <v>79</v>
      </c>
      <c r="AY363" s="181" t="s">
        <v>126</v>
      </c>
    </row>
    <row r="364" spans="2:65" s="11" customFormat="1" ht="13.5">
      <c r="B364" s="188"/>
      <c r="D364" s="176" t="s">
        <v>134</v>
      </c>
      <c r="E364" s="189" t="s">
        <v>5</v>
      </c>
      <c r="F364" s="190" t="s">
        <v>136</v>
      </c>
      <c r="H364" s="191">
        <v>2</v>
      </c>
      <c r="I364" s="192"/>
      <c r="L364" s="188"/>
      <c r="M364" s="193"/>
      <c r="N364" s="194"/>
      <c r="O364" s="194"/>
      <c r="P364" s="194"/>
      <c r="Q364" s="194"/>
      <c r="R364" s="194"/>
      <c r="S364" s="194"/>
      <c r="T364" s="195"/>
      <c r="AT364" s="189" t="s">
        <v>134</v>
      </c>
      <c r="AU364" s="189" t="s">
        <v>88</v>
      </c>
      <c r="AV364" s="11" t="s">
        <v>125</v>
      </c>
      <c r="AW364" s="11" t="s">
        <v>135</v>
      </c>
      <c r="AX364" s="11" t="s">
        <v>26</v>
      </c>
      <c r="AY364" s="189" t="s">
        <v>126</v>
      </c>
    </row>
    <row r="365" spans="2:65" s="1" customFormat="1" ht="16.5" customHeight="1">
      <c r="B365" s="163"/>
      <c r="C365" s="164" t="s">
        <v>561</v>
      </c>
      <c r="D365" s="164" t="s">
        <v>127</v>
      </c>
      <c r="E365" s="165" t="s">
        <v>562</v>
      </c>
      <c r="F365" s="166" t="s">
        <v>563</v>
      </c>
      <c r="G365" s="167" t="s">
        <v>241</v>
      </c>
      <c r="H365" s="168">
        <v>21</v>
      </c>
      <c r="I365" s="169"/>
      <c r="J365" s="170">
        <f>ROUND(I365*H365,2)</f>
        <v>0</v>
      </c>
      <c r="K365" s="166" t="s">
        <v>192</v>
      </c>
      <c r="L365" s="40"/>
      <c r="M365" s="171" t="s">
        <v>5</v>
      </c>
      <c r="N365" s="172" t="s">
        <v>50</v>
      </c>
      <c r="O365" s="41"/>
      <c r="P365" s="173">
        <f>O365*H365</f>
        <v>0</v>
      </c>
      <c r="Q365" s="173">
        <v>1.0000000000000001E-5</v>
      </c>
      <c r="R365" s="173">
        <f>Q365*H365</f>
        <v>2.1000000000000001E-4</v>
      </c>
      <c r="S365" s="173">
        <v>0</v>
      </c>
      <c r="T365" s="174">
        <f>S365*H365</f>
        <v>0</v>
      </c>
      <c r="AR365" s="23" t="s">
        <v>125</v>
      </c>
      <c r="AT365" s="23" t="s">
        <v>127</v>
      </c>
      <c r="AU365" s="23" t="s">
        <v>88</v>
      </c>
      <c r="AY365" s="23" t="s">
        <v>126</v>
      </c>
      <c r="BE365" s="175">
        <f>IF(N365="základní",J365,0)</f>
        <v>0</v>
      </c>
      <c r="BF365" s="175">
        <f>IF(N365="snížená",J365,0)</f>
        <v>0</v>
      </c>
      <c r="BG365" s="175">
        <f>IF(N365="zákl. přenesená",J365,0)</f>
        <v>0</v>
      </c>
      <c r="BH365" s="175">
        <f>IF(N365="sníž. přenesená",J365,0)</f>
        <v>0</v>
      </c>
      <c r="BI365" s="175">
        <f>IF(N365="nulová",J365,0)</f>
        <v>0</v>
      </c>
      <c r="BJ365" s="23" t="s">
        <v>26</v>
      </c>
      <c r="BK365" s="175">
        <f>ROUND(I365*H365,2)</f>
        <v>0</v>
      </c>
      <c r="BL365" s="23" t="s">
        <v>125</v>
      </c>
      <c r="BM365" s="23" t="s">
        <v>564</v>
      </c>
    </row>
    <row r="366" spans="2:65" s="1" customFormat="1" ht="27">
      <c r="B366" s="40"/>
      <c r="D366" s="176" t="s">
        <v>132</v>
      </c>
      <c r="F366" s="177" t="s">
        <v>565</v>
      </c>
      <c r="I366" s="178"/>
      <c r="L366" s="40"/>
      <c r="M366" s="179"/>
      <c r="N366" s="41"/>
      <c r="O366" s="41"/>
      <c r="P366" s="41"/>
      <c r="Q366" s="41"/>
      <c r="R366" s="41"/>
      <c r="S366" s="41"/>
      <c r="T366" s="69"/>
      <c r="AT366" s="23" t="s">
        <v>132</v>
      </c>
      <c r="AU366" s="23" t="s">
        <v>88</v>
      </c>
    </row>
    <row r="367" spans="2:65" s="10" customFormat="1" ht="13.5">
      <c r="B367" s="180"/>
      <c r="D367" s="176" t="s">
        <v>134</v>
      </c>
      <c r="E367" s="181" t="s">
        <v>5</v>
      </c>
      <c r="F367" s="182" t="s">
        <v>566</v>
      </c>
      <c r="H367" s="183">
        <v>21</v>
      </c>
      <c r="I367" s="184"/>
      <c r="L367" s="180"/>
      <c r="M367" s="185"/>
      <c r="N367" s="186"/>
      <c r="O367" s="186"/>
      <c r="P367" s="186"/>
      <c r="Q367" s="186"/>
      <c r="R367" s="186"/>
      <c r="S367" s="186"/>
      <c r="T367" s="187"/>
      <c r="AT367" s="181" t="s">
        <v>134</v>
      </c>
      <c r="AU367" s="181" t="s">
        <v>88</v>
      </c>
      <c r="AV367" s="10" t="s">
        <v>88</v>
      </c>
      <c r="AW367" s="10" t="s">
        <v>135</v>
      </c>
      <c r="AX367" s="10" t="s">
        <v>79</v>
      </c>
      <c r="AY367" s="181" t="s">
        <v>126</v>
      </c>
    </row>
    <row r="368" spans="2:65" s="11" customFormat="1" ht="13.5">
      <c r="B368" s="188"/>
      <c r="D368" s="176" t="s">
        <v>134</v>
      </c>
      <c r="E368" s="189" t="s">
        <v>5</v>
      </c>
      <c r="F368" s="190" t="s">
        <v>136</v>
      </c>
      <c r="H368" s="191">
        <v>21</v>
      </c>
      <c r="I368" s="192"/>
      <c r="L368" s="188"/>
      <c r="M368" s="193"/>
      <c r="N368" s="194"/>
      <c r="O368" s="194"/>
      <c r="P368" s="194"/>
      <c r="Q368" s="194"/>
      <c r="R368" s="194"/>
      <c r="S368" s="194"/>
      <c r="T368" s="195"/>
      <c r="AT368" s="189" t="s">
        <v>134</v>
      </c>
      <c r="AU368" s="189" t="s">
        <v>88</v>
      </c>
      <c r="AV368" s="11" t="s">
        <v>125</v>
      </c>
      <c r="AW368" s="11" t="s">
        <v>135</v>
      </c>
      <c r="AX368" s="11" t="s">
        <v>26</v>
      </c>
      <c r="AY368" s="189" t="s">
        <v>126</v>
      </c>
    </row>
    <row r="369" spans="2:65" s="1" customFormat="1" ht="16.5" customHeight="1">
      <c r="B369" s="163"/>
      <c r="C369" s="215" t="s">
        <v>567</v>
      </c>
      <c r="D369" s="215" t="s">
        <v>260</v>
      </c>
      <c r="E369" s="216" t="s">
        <v>568</v>
      </c>
      <c r="F369" s="217" t="s">
        <v>569</v>
      </c>
      <c r="G369" s="218" t="s">
        <v>241</v>
      </c>
      <c r="H369" s="219">
        <v>22.05</v>
      </c>
      <c r="I369" s="220"/>
      <c r="J369" s="221">
        <f>ROUND(I369*H369,2)</f>
        <v>0</v>
      </c>
      <c r="K369" s="217" t="s">
        <v>5</v>
      </c>
      <c r="L369" s="222"/>
      <c r="M369" s="223" t="s">
        <v>5</v>
      </c>
      <c r="N369" s="224" t="s">
        <v>50</v>
      </c>
      <c r="O369" s="41"/>
      <c r="P369" s="173">
        <f>O369*H369</f>
        <v>0</v>
      </c>
      <c r="Q369" s="173">
        <v>0</v>
      </c>
      <c r="R369" s="173">
        <f>Q369*H369</f>
        <v>0</v>
      </c>
      <c r="S369" s="173">
        <v>0</v>
      </c>
      <c r="T369" s="174">
        <f>S369*H369</f>
        <v>0</v>
      </c>
      <c r="AR369" s="23" t="s">
        <v>227</v>
      </c>
      <c r="AT369" s="23" t="s">
        <v>260</v>
      </c>
      <c r="AU369" s="23" t="s">
        <v>88</v>
      </c>
      <c r="AY369" s="23" t="s">
        <v>126</v>
      </c>
      <c r="BE369" s="175">
        <f>IF(N369="základní",J369,0)</f>
        <v>0</v>
      </c>
      <c r="BF369" s="175">
        <f>IF(N369="snížená",J369,0)</f>
        <v>0</v>
      </c>
      <c r="BG369" s="175">
        <f>IF(N369="zákl. přenesená",J369,0)</f>
        <v>0</v>
      </c>
      <c r="BH369" s="175">
        <f>IF(N369="sníž. přenesená",J369,0)</f>
        <v>0</v>
      </c>
      <c r="BI369" s="175">
        <f>IF(N369="nulová",J369,0)</f>
        <v>0</v>
      </c>
      <c r="BJ369" s="23" t="s">
        <v>26</v>
      </c>
      <c r="BK369" s="175">
        <f>ROUND(I369*H369,2)</f>
        <v>0</v>
      </c>
      <c r="BL369" s="23" t="s">
        <v>125</v>
      </c>
      <c r="BM369" s="23" t="s">
        <v>570</v>
      </c>
    </row>
    <row r="370" spans="2:65" s="1" customFormat="1" ht="13.5">
      <c r="B370" s="40"/>
      <c r="D370" s="176" t="s">
        <v>132</v>
      </c>
      <c r="F370" s="177" t="s">
        <v>569</v>
      </c>
      <c r="I370" s="178"/>
      <c r="L370" s="40"/>
      <c r="M370" s="179"/>
      <c r="N370" s="41"/>
      <c r="O370" s="41"/>
      <c r="P370" s="41"/>
      <c r="Q370" s="41"/>
      <c r="R370" s="41"/>
      <c r="S370" s="41"/>
      <c r="T370" s="69"/>
      <c r="AT370" s="23" t="s">
        <v>132</v>
      </c>
      <c r="AU370" s="23" t="s">
        <v>88</v>
      </c>
    </row>
    <row r="371" spans="2:65" s="10" customFormat="1" ht="13.5">
      <c r="B371" s="180"/>
      <c r="D371" s="176" t="s">
        <v>134</v>
      </c>
      <c r="E371" s="181" t="s">
        <v>5</v>
      </c>
      <c r="F371" s="182" t="s">
        <v>571</v>
      </c>
      <c r="H371" s="183">
        <v>22.05</v>
      </c>
      <c r="I371" s="184"/>
      <c r="L371" s="180"/>
      <c r="M371" s="185"/>
      <c r="N371" s="186"/>
      <c r="O371" s="186"/>
      <c r="P371" s="186"/>
      <c r="Q371" s="186"/>
      <c r="R371" s="186"/>
      <c r="S371" s="186"/>
      <c r="T371" s="187"/>
      <c r="AT371" s="181" t="s">
        <v>134</v>
      </c>
      <c r="AU371" s="181" t="s">
        <v>88</v>
      </c>
      <c r="AV371" s="10" t="s">
        <v>88</v>
      </c>
      <c r="AW371" s="10" t="s">
        <v>135</v>
      </c>
      <c r="AX371" s="10" t="s">
        <v>79</v>
      </c>
      <c r="AY371" s="181" t="s">
        <v>126</v>
      </c>
    </row>
    <row r="372" spans="2:65" s="11" customFormat="1" ht="13.5">
      <c r="B372" s="188"/>
      <c r="D372" s="176" t="s">
        <v>134</v>
      </c>
      <c r="E372" s="189" t="s">
        <v>5</v>
      </c>
      <c r="F372" s="190" t="s">
        <v>136</v>
      </c>
      <c r="H372" s="191">
        <v>22.05</v>
      </c>
      <c r="I372" s="192"/>
      <c r="L372" s="188"/>
      <c r="M372" s="193"/>
      <c r="N372" s="194"/>
      <c r="O372" s="194"/>
      <c r="P372" s="194"/>
      <c r="Q372" s="194"/>
      <c r="R372" s="194"/>
      <c r="S372" s="194"/>
      <c r="T372" s="195"/>
      <c r="AT372" s="189" t="s">
        <v>134</v>
      </c>
      <c r="AU372" s="189" t="s">
        <v>88</v>
      </c>
      <c r="AV372" s="11" t="s">
        <v>125</v>
      </c>
      <c r="AW372" s="11" t="s">
        <v>135</v>
      </c>
      <c r="AX372" s="11" t="s">
        <v>26</v>
      </c>
      <c r="AY372" s="189" t="s">
        <v>126</v>
      </c>
    </row>
    <row r="373" spans="2:65" s="1" customFormat="1" ht="25.5" customHeight="1">
      <c r="B373" s="163"/>
      <c r="C373" s="164" t="s">
        <v>572</v>
      </c>
      <c r="D373" s="164" t="s">
        <v>127</v>
      </c>
      <c r="E373" s="165" t="s">
        <v>573</v>
      </c>
      <c r="F373" s="166" t="s">
        <v>574</v>
      </c>
      <c r="G373" s="167" t="s">
        <v>241</v>
      </c>
      <c r="H373" s="168">
        <v>14.7</v>
      </c>
      <c r="I373" s="169"/>
      <c r="J373" s="170">
        <f>ROUND(I373*H373,2)</f>
        <v>0</v>
      </c>
      <c r="K373" s="166" t="s">
        <v>192</v>
      </c>
      <c r="L373" s="40"/>
      <c r="M373" s="171" t="s">
        <v>5</v>
      </c>
      <c r="N373" s="172" t="s">
        <v>50</v>
      </c>
      <c r="O373" s="41"/>
      <c r="P373" s="173">
        <f>O373*H373</f>
        <v>0</v>
      </c>
      <c r="Q373" s="173">
        <v>4.4800000000000003E-6</v>
      </c>
      <c r="R373" s="173">
        <f>Q373*H373</f>
        <v>6.5856000000000001E-5</v>
      </c>
      <c r="S373" s="173">
        <v>0</v>
      </c>
      <c r="T373" s="174">
        <f>S373*H373</f>
        <v>0</v>
      </c>
      <c r="AR373" s="23" t="s">
        <v>125</v>
      </c>
      <c r="AT373" s="23" t="s">
        <v>127</v>
      </c>
      <c r="AU373" s="23" t="s">
        <v>88</v>
      </c>
      <c r="AY373" s="23" t="s">
        <v>126</v>
      </c>
      <c r="BE373" s="175">
        <f>IF(N373="základní",J373,0)</f>
        <v>0</v>
      </c>
      <c r="BF373" s="175">
        <f>IF(N373="snížená",J373,0)</f>
        <v>0</v>
      </c>
      <c r="BG373" s="175">
        <f>IF(N373="zákl. přenesená",J373,0)</f>
        <v>0</v>
      </c>
      <c r="BH373" s="175">
        <f>IF(N373="sníž. přenesená",J373,0)</f>
        <v>0</v>
      </c>
      <c r="BI373" s="175">
        <f>IF(N373="nulová",J373,0)</f>
        <v>0</v>
      </c>
      <c r="BJ373" s="23" t="s">
        <v>26</v>
      </c>
      <c r="BK373" s="175">
        <f>ROUND(I373*H373,2)</f>
        <v>0</v>
      </c>
      <c r="BL373" s="23" t="s">
        <v>125</v>
      </c>
      <c r="BM373" s="23" t="s">
        <v>575</v>
      </c>
    </row>
    <row r="374" spans="2:65" s="1" customFormat="1" ht="27">
      <c r="B374" s="40"/>
      <c r="D374" s="176" t="s">
        <v>132</v>
      </c>
      <c r="F374" s="177" t="s">
        <v>576</v>
      </c>
      <c r="I374" s="178"/>
      <c r="L374" s="40"/>
      <c r="M374" s="179"/>
      <c r="N374" s="41"/>
      <c r="O374" s="41"/>
      <c r="P374" s="41"/>
      <c r="Q374" s="41"/>
      <c r="R374" s="41"/>
      <c r="S374" s="41"/>
      <c r="T374" s="69"/>
      <c r="AT374" s="23" t="s">
        <v>132</v>
      </c>
      <c r="AU374" s="23" t="s">
        <v>88</v>
      </c>
    </row>
    <row r="375" spans="2:65" s="10" customFormat="1" ht="13.5">
      <c r="B375" s="180"/>
      <c r="D375" s="176" t="s">
        <v>134</v>
      </c>
      <c r="E375" s="181" t="s">
        <v>5</v>
      </c>
      <c r="F375" s="182" t="s">
        <v>577</v>
      </c>
      <c r="H375" s="183">
        <v>14.7</v>
      </c>
      <c r="I375" s="184"/>
      <c r="L375" s="180"/>
      <c r="M375" s="185"/>
      <c r="N375" s="186"/>
      <c r="O375" s="186"/>
      <c r="P375" s="186"/>
      <c r="Q375" s="186"/>
      <c r="R375" s="186"/>
      <c r="S375" s="186"/>
      <c r="T375" s="187"/>
      <c r="AT375" s="181" t="s">
        <v>134</v>
      </c>
      <c r="AU375" s="181" t="s">
        <v>88</v>
      </c>
      <c r="AV375" s="10" t="s">
        <v>88</v>
      </c>
      <c r="AW375" s="10" t="s">
        <v>135</v>
      </c>
      <c r="AX375" s="10" t="s">
        <v>79</v>
      </c>
      <c r="AY375" s="181" t="s">
        <v>126</v>
      </c>
    </row>
    <row r="376" spans="2:65" s="11" customFormat="1" ht="13.5">
      <c r="B376" s="188"/>
      <c r="D376" s="176" t="s">
        <v>134</v>
      </c>
      <c r="E376" s="189" t="s">
        <v>5</v>
      </c>
      <c r="F376" s="190" t="s">
        <v>136</v>
      </c>
      <c r="H376" s="191">
        <v>14.7</v>
      </c>
      <c r="I376" s="192"/>
      <c r="L376" s="188"/>
      <c r="M376" s="193"/>
      <c r="N376" s="194"/>
      <c r="O376" s="194"/>
      <c r="P376" s="194"/>
      <c r="Q376" s="194"/>
      <c r="R376" s="194"/>
      <c r="S376" s="194"/>
      <c r="T376" s="195"/>
      <c r="AT376" s="189" t="s">
        <v>134</v>
      </c>
      <c r="AU376" s="189" t="s">
        <v>88</v>
      </c>
      <c r="AV376" s="11" t="s">
        <v>125</v>
      </c>
      <c r="AW376" s="11" t="s">
        <v>135</v>
      </c>
      <c r="AX376" s="11" t="s">
        <v>26</v>
      </c>
      <c r="AY376" s="189" t="s">
        <v>126</v>
      </c>
    </row>
    <row r="377" spans="2:65" s="1" customFormat="1" ht="16.5" customHeight="1">
      <c r="B377" s="163"/>
      <c r="C377" s="215" t="s">
        <v>578</v>
      </c>
      <c r="D377" s="215" t="s">
        <v>260</v>
      </c>
      <c r="E377" s="216" t="s">
        <v>579</v>
      </c>
      <c r="F377" s="217" t="s">
        <v>580</v>
      </c>
      <c r="G377" s="218" t="s">
        <v>199</v>
      </c>
      <c r="H377" s="219">
        <v>15.75</v>
      </c>
      <c r="I377" s="220"/>
      <c r="J377" s="221">
        <f>ROUND(I377*H377,2)</f>
        <v>0</v>
      </c>
      <c r="K377" s="217" t="s">
        <v>192</v>
      </c>
      <c r="L377" s="222"/>
      <c r="M377" s="223" t="s">
        <v>5</v>
      </c>
      <c r="N377" s="224" t="s">
        <v>50</v>
      </c>
      <c r="O377" s="41"/>
      <c r="P377" s="173">
        <f>O377*H377</f>
        <v>0</v>
      </c>
      <c r="Q377" s="173">
        <v>2.6700000000000001E-3</v>
      </c>
      <c r="R377" s="173">
        <f>Q377*H377</f>
        <v>4.20525E-2</v>
      </c>
      <c r="S377" s="173">
        <v>0</v>
      </c>
      <c r="T377" s="174">
        <f>S377*H377</f>
        <v>0</v>
      </c>
      <c r="AR377" s="23" t="s">
        <v>227</v>
      </c>
      <c r="AT377" s="23" t="s">
        <v>260</v>
      </c>
      <c r="AU377" s="23" t="s">
        <v>88</v>
      </c>
      <c r="AY377" s="23" t="s">
        <v>126</v>
      </c>
      <c r="BE377" s="175">
        <f>IF(N377="základní",J377,0)</f>
        <v>0</v>
      </c>
      <c r="BF377" s="175">
        <f>IF(N377="snížená",J377,0)</f>
        <v>0</v>
      </c>
      <c r="BG377" s="175">
        <f>IF(N377="zákl. přenesená",J377,0)</f>
        <v>0</v>
      </c>
      <c r="BH377" s="175">
        <f>IF(N377="sníž. přenesená",J377,0)</f>
        <v>0</v>
      </c>
      <c r="BI377" s="175">
        <f>IF(N377="nulová",J377,0)</f>
        <v>0</v>
      </c>
      <c r="BJ377" s="23" t="s">
        <v>26</v>
      </c>
      <c r="BK377" s="175">
        <f>ROUND(I377*H377,2)</f>
        <v>0</v>
      </c>
      <c r="BL377" s="23" t="s">
        <v>125</v>
      </c>
      <c r="BM377" s="23" t="s">
        <v>581</v>
      </c>
    </row>
    <row r="378" spans="2:65" s="1" customFormat="1" ht="13.5">
      <c r="B378" s="40"/>
      <c r="D378" s="176" t="s">
        <v>132</v>
      </c>
      <c r="F378" s="177" t="s">
        <v>582</v>
      </c>
      <c r="I378" s="178"/>
      <c r="L378" s="40"/>
      <c r="M378" s="179"/>
      <c r="N378" s="41"/>
      <c r="O378" s="41"/>
      <c r="P378" s="41"/>
      <c r="Q378" s="41"/>
      <c r="R378" s="41"/>
      <c r="S378" s="41"/>
      <c r="T378" s="69"/>
      <c r="AT378" s="23" t="s">
        <v>132</v>
      </c>
      <c r="AU378" s="23" t="s">
        <v>88</v>
      </c>
    </row>
    <row r="379" spans="2:65" s="10" customFormat="1" ht="13.5">
      <c r="B379" s="180"/>
      <c r="D379" s="176" t="s">
        <v>134</v>
      </c>
      <c r="E379" s="181" t="s">
        <v>5</v>
      </c>
      <c r="F379" s="182" t="s">
        <v>583</v>
      </c>
      <c r="H379" s="183">
        <v>15.75</v>
      </c>
      <c r="I379" s="184"/>
      <c r="L379" s="180"/>
      <c r="M379" s="185"/>
      <c r="N379" s="186"/>
      <c r="O379" s="186"/>
      <c r="P379" s="186"/>
      <c r="Q379" s="186"/>
      <c r="R379" s="186"/>
      <c r="S379" s="186"/>
      <c r="T379" s="187"/>
      <c r="AT379" s="181" t="s">
        <v>134</v>
      </c>
      <c r="AU379" s="181" t="s">
        <v>88</v>
      </c>
      <c r="AV379" s="10" t="s">
        <v>88</v>
      </c>
      <c r="AW379" s="10" t="s">
        <v>135</v>
      </c>
      <c r="AX379" s="10" t="s">
        <v>79</v>
      </c>
      <c r="AY379" s="181" t="s">
        <v>126</v>
      </c>
    </row>
    <row r="380" spans="2:65" s="11" customFormat="1" ht="13.5">
      <c r="B380" s="188"/>
      <c r="D380" s="176" t="s">
        <v>134</v>
      </c>
      <c r="E380" s="189" t="s">
        <v>5</v>
      </c>
      <c r="F380" s="190" t="s">
        <v>136</v>
      </c>
      <c r="H380" s="191">
        <v>15.75</v>
      </c>
      <c r="I380" s="192"/>
      <c r="L380" s="188"/>
      <c r="M380" s="193"/>
      <c r="N380" s="194"/>
      <c r="O380" s="194"/>
      <c r="P380" s="194"/>
      <c r="Q380" s="194"/>
      <c r="R380" s="194"/>
      <c r="S380" s="194"/>
      <c r="T380" s="195"/>
      <c r="AT380" s="189" t="s">
        <v>134</v>
      </c>
      <c r="AU380" s="189" t="s">
        <v>88</v>
      </c>
      <c r="AV380" s="11" t="s">
        <v>125</v>
      </c>
      <c r="AW380" s="11" t="s">
        <v>135</v>
      </c>
      <c r="AX380" s="11" t="s">
        <v>26</v>
      </c>
      <c r="AY380" s="189" t="s">
        <v>126</v>
      </c>
    </row>
    <row r="381" spans="2:65" s="1" customFormat="1" ht="16.5" customHeight="1">
      <c r="B381" s="163"/>
      <c r="C381" s="164" t="s">
        <v>584</v>
      </c>
      <c r="D381" s="164" t="s">
        <v>127</v>
      </c>
      <c r="E381" s="165" t="s">
        <v>585</v>
      </c>
      <c r="F381" s="166" t="s">
        <v>586</v>
      </c>
      <c r="G381" s="167" t="s">
        <v>199</v>
      </c>
      <c r="H381" s="168">
        <v>4</v>
      </c>
      <c r="I381" s="169"/>
      <c r="J381" s="170">
        <f>ROUND(I381*H381,2)</f>
        <v>0</v>
      </c>
      <c r="K381" s="166" t="s">
        <v>192</v>
      </c>
      <c r="L381" s="40"/>
      <c r="M381" s="171" t="s">
        <v>5</v>
      </c>
      <c r="N381" s="172" t="s">
        <v>50</v>
      </c>
      <c r="O381" s="41"/>
      <c r="P381" s="173">
        <f>O381*H381</f>
        <v>0</v>
      </c>
      <c r="Q381" s="173">
        <v>3.7500000000000001E-6</v>
      </c>
      <c r="R381" s="173">
        <f>Q381*H381</f>
        <v>1.5E-5</v>
      </c>
      <c r="S381" s="173">
        <v>0</v>
      </c>
      <c r="T381" s="174">
        <f>S381*H381</f>
        <v>0</v>
      </c>
      <c r="AR381" s="23" t="s">
        <v>125</v>
      </c>
      <c r="AT381" s="23" t="s">
        <v>127</v>
      </c>
      <c r="AU381" s="23" t="s">
        <v>88</v>
      </c>
      <c r="AY381" s="23" t="s">
        <v>126</v>
      </c>
      <c r="BE381" s="175">
        <f>IF(N381="základní",J381,0)</f>
        <v>0</v>
      </c>
      <c r="BF381" s="175">
        <f>IF(N381="snížená",J381,0)</f>
        <v>0</v>
      </c>
      <c r="BG381" s="175">
        <f>IF(N381="zákl. přenesená",J381,0)</f>
        <v>0</v>
      </c>
      <c r="BH381" s="175">
        <f>IF(N381="sníž. přenesená",J381,0)</f>
        <v>0</v>
      </c>
      <c r="BI381" s="175">
        <f>IF(N381="nulová",J381,0)</f>
        <v>0</v>
      </c>
      <c r="BJ381" s="23" t="s">
        <v>26</v>
      </c>
      <c r="BK381" s="175">
        <f>ROUND(I381*H381,2)</f>
        <v>0</v>
      </c>
      <c r="BL381" s="23" t="s">
        <v>125</v>
      </c>
      <c r="BM381" s="23" t="s">
        <v>587</v>
      </c>
    </row>
    <row r="382" spans="2:65" s="1" customFormat="1" ht="27">
      <c r="B382" s="40"/>
      <c r="D382" s="176" t="s">
        <v>132</v>
      </c>
      <c r="F382" s="177" t="s">
        <v>588</v>
      </c>
      <c r="I382" s="178"/>
      <c r="L382" s="40"/>
      <c r="M382" s="179"/>
      <c r="N382" s="41"/>
      <c r="O382" s="41"/>
      <c r="P382" s="41"/>
      <c r="Q382" s="41"/>
      <c r="R382" s="41"/>
      <c r="S382" s="41"/>
      <c r="T382" s="69"/>
      <c r="AT382" s="23" t="s">
        <v>132</v>
      </c>
      <c r="AU382" s="23" t="s">
        <v>88</v>
      </c>
    </row>
    <row r="383" spans="2:65" s="10" customFormat="1" ht="13.5">
      <c r="B383" s="180"/>
      <c r="D383" s="176" t="s">
        <v>134</v>
      </c>
      <c r="E383" s="181" t="s">
        <v>5</v>
      </c>
      <c r="F383" s="182" t="s">
        <v>589</v>
      </c>
      <c r="H383" s="183">
        <v>4</v>
      </c>
      <c r="I383" s="184"/>
      <c r="L383" s="180"/>
      <c r="M383" s="185"/>
      <c r="N383" s="186"/>
      <c r="O383" s="186"/>
      <c r="P383" s="186"/>
      <c r="Q383" s="186"/>
      <c r="R383" s="186"/>
      <c r="S383" s="186"/>
      <c r="T383" s="187"/>
      <c r="AT383" s="181" t="s">
        <v>134</v>
      </c>
      <c r="AU383" s="181" t="s">
        <v>88</v>
      </c>
      <c r="AV383" s="10" t="s">
        <v>88</v>
      </c>
      <c r="AW383" s="10" t="s">
        <v>135</v>
      </c>
      <c r="AX383" s="10" t="s">
        <v>79</v>
      </c>
      <c r="AY383" s="181" t="s">
        <v>126</v>
      </c>
    </row>
    <row r="384" spans="2:65" s="11" customFormat="1" ht="13.5">
      <c r="B384" s="188"/>
      <c r="D384" s="176" t="s">
        <v>134</v>
      </c>
      <c r="E384" s="189" t="s">
        <v>5</v>
      </c>
      <c r="F384" s="190" t="s">
        <v>136</v>
      </c>
      <c r="H384" s="191">
        <v>4</v>
      </c>
      <c r="I384" s="192"/>
      <c r="L384" s="188"/>
      <c r="M384" s="193"/>
      <c r="N384" s="194"/>
      <c r="O384" s="194"/>
      <c r="P384" s="194"/>
      <c r="Q384" s="194"/>
      <c r="R384" s="194"/>
      <c r="S384" s="194"/>
      <c r="T384" s="195"/>
      <c r="AT384" s="189" t="s">
        <v>134</v>
      </c>
      <c r="AU384" s="189" t="s">
        <v>88</v>
      </c>
      <c r="AV384" s="11" t="s">
        <v>125</v>
      </c>
      <c r="AW384" s="11" t="s">
        <v>135</v>
      </c>
      <c r="AX384" s="11" t="s">
        <v>26</v>
      </c>
      <c r="AY384" s="189" t="s">
        <v>126</v>
      </c>
    </row>
    <row r="385" spans="2:65" s="1" customFormat="1" ht="16.5" customHeight="1">
      <c r="B385" s="163"/>
      <c r="C385" s="215" t="s">
        <v>590</v>
      </c>
      <c r="D385" s="215" t="s">
        <v>260</v>
      </c>
      <c r="E385" s="216" t="s">
        <v>591</v>
      </c>
      <c r="F385" s="217" t="s">
        <v>592</v>
      </c>
      <c r="G385" s="218" t="s">
        <v>199</v>
      </c>
      <c r="H385" s="219">
        <v>4.2</v>
      </c>
      <c r="I385" s="220"/>
      <c r="J385" s="221">
        <f>ROUND(I385*H385,2)</f>
        <v>0</v>
      </c>
      <c r="K385" s="217" t="s">
        <v>192</v>
      </c>
      <c r="L385" s="222"/>
      <c r="M385" s="223" t="s">
        <v>5</v>
      </c>
      <c r="N385" s="224" t="s">
        <v>50</v>
      </c>
      <c r="O385" s="41"/>
      <c r="P385" s="173">
        <f>O385*H385</f>
        <v>0</v>
      </c>
      <c r="Q385" s="173">
        <v>6.4000000000000005E-4</v>
      </c>
      <c r="R385" s="173">
        <f>Q385*H385</f>
        <v>2.6880000000000003E-3</v>
      </c>
      <c r="S385" s="173">
        <v>0</v>
      </c>
      <c r="T385" s="174">
        <f>S385*H385</f>
        <v>0</v>
      </c>
      <c r="AR385" s="23" t="s">
        <v>227</v>
      </c>
      <c r="AT385" s="23" t="s">
        <v>260</v>
      </c>
      <c r="AU385" s="23" t="s">
        <v>88</v>
      </c>
      <c r="AY385" s="23" t="s">
        <v>126</v>
      </c>
      <c r="BE385" s="175">
        <f>IF(N385="základní",J385,0)</f>
        <v>0</v>
      </c>
      <c r="BF385" s="175">
        <f>IF(N385="snížená",J385,0)</f>
        <v>0</v>
      </c>
      <c r="BG385" s="175">
        <f>IF(N385="zákl. přenesená",J385,0)</f>
        <v>0</v>
      </c>
      <c r="BH385" s="175">
        <f>IF(N385="sníž. přenesená",J385,0)</f>
        <v>0</v>
      </c>
      <c r="BI385" s="175">
        <f>IF(N385="nulová",J385,0)</f>
        <v>0</v>
      </c>
      <c r="BJ385" s="23" t="s">
        <v>26</v>
      </c>
      <c r="BK385" s="175">
        <f>ROUND(I385*H385,2)</f>
        <v>0</v>
      </c>
      <c r="BL385" s="23" t="s">
        <v>125</v>
      </c>
      <c r="BM385" s="23" t="s">
        <v>593</v>
      </c>
    </row>
    <row r="386" spans="2:65" s="1" customFormat="1" ht="13.5">
      <c r="B386" s="40"/>
      <c r="D386" s="176" t="s">
        <v>132</v>
      </c>
      <c r="F386" s="177" t="s">
        <v>594</v>
      </c>
      <c r="I386" s="178"/>
      <c r="L386" s="40"/>
      <c r="M386" s="179"/>
      <c r="N386" s="41"/>
      <c r="O386" s="41"/>
      <c r="P386" s="41"/>
      <c r="Q386" s="41"/>
      <c r="R386" s="41"/>
      <c r="S386" s="41"/>
      <c r="T386" s="69"/>
      <c r="AT386" s="23" t="s">
        <v>132</v>
      </c>
      <c r="AU386" s="23" t="s">
        <v>88</v>
      </c>
    </row>
    <row r="387" spans="2:65" s="10" customFormat="1" ht="13.5">
      <c r="B387" s="180"/>
      <c r="D387" s="176" t="s">
        <v>134</v>
      </c>
      <c r="E387" s="181" t="s">
        <v>5</v>
      </c>
      <c r="F387" s="182" t="s">
        <v>595</v>
      </c>
      <c r="H387" s="183">
        <v>4.2</v>
      </c>
      <c r="I387" s="184"/>
      <c r="L387" s="180"/>
      <c r="M387" s="185"/>
      <c r="N387" s="186"/>
      <c r="O387" s="186"/>
      <c r="P387" s="186"/>
      <c r="Q387" s="186"/>
      <c r="R387" s="186"/>
      <c r="S387" s="186"/>
      <c r="T387" s="187"/>
      <c r="AT387" s="181" t="s">
        <v>134</v>
      </c>
      <c r="AU387" s="181" t="s">
        <v>88</v>
      </c>
      <c r="AV387" s="10" t="s">
        <v>88</v>
      </c>
      <c r="AW387" s="10" t="s">
        <v>135</v>
      </c>
      <c r="AX387" s="10" t="s">
        <v>79</v>
      </c>
      <c r="AY387" s="181" t="s">
        <v>126</v>
      </c>
    </row>
    <row r="388" spans="2:65" s="11" customFormat="1" ht="13.5">
      <c r="B388" s="188"/>
      <c r="D388" s="176" t="s">
        <v>134</v>
      </c>
      <c r="E388" s="189" t="s">
        <v>5</v>
      </c>
      <c r="F388" s="190" t="s">
        <v>136</v>
      </c>
      <c r="H388" s="191">
        <v>4.2</v>
      </c>
      <c r="I388" s="192"/>
      <c r="L388" s="188"/>
      <c r="M388" s="193"/>
      <c r="N388" s="194"/>
      <c r="O388" s="194"/>
      <c r="P388" s="194"/>
      <c r="Q388" s="194"/>
      <c r="R388" s="194"/>
      <c r="S388" s="194"/>
      <c r="T388" s="195"/>
      <c r="AT388" s="189" t="s">
        <v>134</v>
      </c>
      <c r="AU388" s="189" t="s">
        <v>88</v>
      </c>
      <c r="AV388" s="11" t="s">
        <v>125</v>
      </c>
      <c r="AW388" s="11" t="s">
        <v>135</v>
      </c>
      <c r="AX388" s="11" t="s">
        <v>26</v>
      </c>
      <c r="AY388" s="189" t="s">
        <v>126</v>
      </c>
    </row>
    <row r="389" spans="2:65" s="1" customFormat="1" ht="16.5" customHeight="1">
      <c r="B389" s="163"/>
      <c r="C389" s="164" t="s">
        <v>596</v>
      </c>
      <c r="D389" s="164" t="s">
        <v>127</v>
      </c>
      <c r="E389" s="165" t="s">
        <v>597</v>
      </c>
      <c r="F389" s="166" t="s">
        <v>598</v>
      </c>
      <c r="G389" s="167" t="s">
        <v>199</v>
      </c>
      <c r="H389" s="168">
        <v>2</v>
      </c>
      <c r="I389" s="169"/>
      <c r="J389" s="170">
        <f>ROUND(I389*H389,2)</f>
        <v>0</v>
      </c>
      <c r="K389" s="166" t="s">
        <v>192</v>
      </c>
      <c r="L389" s="40"/>
      <c r="M389" s="171" t="s">
        <v>5</v>
      </c>
      <c r="N389" s="172" t="s">
        <v>50</v>
      </c>
      <c r="O389" s="41"/>
      <c r="P389" s="173">
        <f>O389*H389</f>
        <v>0</v>
      </c>
      <c r="Q389" s="173">
        <v>0.34089999999999998</v>
      </c>
      <c r="R389" s="173">
        <f>Q389*H389</f>
        <v>0.68179999999999996</v>
      </c>
      <c r="S389" s="173">
        <v>0</v>
      </c>
      <c r="T389" s="174">
        <f>S389*H389</f>
        <v>0</v>
      </c>
      <c r="AR389" s="23" t="s">
        <v>125</v>
      </c>
      <c r="AT389" s="23" t="s">
        <v>127</v>
      </c>
      <c r="AU389" s="23" t="s">
        <v>88</v>
      </c>
      <c r="AY389" s="23" t="s">
        <v>126</v>
      </c>
      <c r="BE389" s="175">
        <f>IF(N389="základní",J389,0)</f>
        <v>0</v>
      </c>
      <c r="BF389" s="175">
        <f>IF(N389="snížená",J389,0)</f>
        <v>0</v>
      </c>
      <c r="BG389" s="175">
        <f>IF(N389="zákl. přenesená",J389,0)</f>
        <v>0</v>
      </c>
      <c r="BH389" s="175">
        <f>IF(N389="sníž. přenesená",J389,0)</f>
        <v>0</v>
      </c>
      <c r="BI389" s="175">
        <f>IF(N389="nulová",J389,0)</f>
        <v>0</v>
      </c>
      <c r="BJ389" s="23" t="s">
        <v>26</v>
      </c>
      <c r="BK389" s="175">
        <f>ROUND(I389*H389,2)</f>
        <v>0</v>
      </c>
      <c r="BL389" s="23" t="s">
        <v>125</v>
      </c>
      <c r="BM389" s="23" t="s">
        <v>599</v>
      </c>
    </row>
    <row r="390" spans="2:65" s="1" customFormat="1" ht="13.5">
      <c r="B390" s="40"/>
      <c r="D390" s="176" t="s">
        <v>132</v>
      </c>
      <c r="F390" s="177" t="s">
        <v>598</v>
      </c>
      <c r="I390" s="178"/>
      <c r="L390" s="40"/>
      <c r="M390" s="179"/>
      <c r="N390" s="41"/>
      <c r="O390" s="41"/>
      <c r="P390" s="41"/>
      <c r="Q390" s="41"/>
      <c r="R390" s="41"/>
      <c r="S390" s="41"/>
      <c r="T390" s="69"/>
      <c r="AT390" s="23" t="s">
        <v>132</v>
      </c>
      <c r="AU390" s="23" t="s">
        <v>88</v>
      </c>
    </row>
    <row r="391" spans="2:65" s="10" customFormat="1" ht="13.5">
      <c r="B391" s="180"/>
      <c r="D391" s="176" t="s">
        <v>134</v>
      </c>
      <c r="E391" s="181" t="s">
        <v>5</v>
      </c>
      <c r="F391" s="182" t="s">
        <v>600</v>
      </c>
      <c r="H391" s="183">
        <v>2</v>
      </c>
      <c r="I391" s="184"/>
      <c r="L391" s="180"/>
      <c r="M391" s="185"/>
      <c r="N391" s="186"/>
      <c r="O391" s="186"/>
      <c r="P391" s="186"/>
      <c r="Q391" s="186"/>
      <c r="R391" s="186"/>
      <c r="S391" s="186"/>
      <c r="T391" s="187"/>
      <c r="AT391" s="181" t="s">
        <v>134</v>
      </c>
      <c r="AU391" s="181" t="s">
        <v>88</v>
      </c>
      <c r="AV391" s="10" t="s">
        <v>88</v>
      </c>
      <c r="AW391" s="10" t="s">
        <v>135</v>
      </c>
      <c r="AX391" s="10" t="s">
        <v>79</v>
      </c>
      <c r="AY391" s="181" t="s">
        <v>126</v>
      </c>
    </row>
    <row r="392" spans="2:65" s="11" customFormat="1" ht="13.5">
      <c r="B392" s="188"/>
      <c r="D392" s="176" t="s">
        <v>134</v>
      </c>
      <c r="E392" s="189" t="s">
        <v>5</v>
      </c>
      <c r="F392" s="190" t="s">
        <v>136</v>
      </c>
      <c r="H392" s="191">
        <v>2</v>
      </c>
      <c r="I392" s="192"/>
      <c r="L392" s="188"/>
      <c r="M392" s="193"/>
      <c r="N392" s="194"/>
      <c r="O392" s="194"/>
      <c r="P392" s="194"/>
      <c r="Q392" s="194"/>
      <c r="R392" s="194"/>
      <c r="S392" s="194"/>
      <c r="T392" s="195"/>
      <c r="AT392" s="189" t="s">
        <v>134</v>
      </c>
      <c r="AU392" s="189" t="s">
        <v>88</v>
      </c>
      <c r="AV392" s="11" t="s">
        <v>125</v>
      </c>
      <c r="AW392" s="11" t="s">
        <v>135</v>
      </c>
      <c r="AX392" s="11" t="s">
        <v>26</v>
      </c>
      <c r="AY392" s="189" t="s">
        <v>126</v>
      </c>
    </row>
    <row r="393" spans="2:65" s="1" customFormat="1" ht="16.5" customHeight="1">
      <c r="B393" s="163"/>
      <c r="C393" s="215" t="s">
        <v>601</v>
      </c>
      <c r="D393" s="215" t="s">
        <v>260</v>
      </c>
      <c r="E393" s="216" t="s">
        <v>602</v>
      </c>
      <c r="F393" s="217" t="s">
        <v>603</v>
      </c>
      <c r="G393" s="218" t="s">
        <v>199</v>
      </c>
      <c r="H393" s="219">
        <v>2</v>
      </c>
      <c r="I393" s="220"/>
      <c r="J393" s="221">
        <f>ROUND(I393*H393,2)</f>
        <v>0</v>
      </c>
      <c r="K393" s="217" t="s">
        <v>192</v>
      </c>
      <c r="L393" s="222"/>
      <c r="M393" s="223" t="s">
        <v>5</v>
      </c>
      <c r="N393" s="224" t="s">
        <v>50</v>
      </c>
      <c r="O393" s="41"/>
      <c r="P393" s="173">
        <f>O393*H393</f>
        <v>0</v>
      </c>
      <c r="Q393" s="173">
        <v>7.1999999999999995E-2</v>
      </c>
      <c r="R393" s="173">
        <f>Q393*H393</f>
        <v>0.14399999999999999</v>
      </c>
      <c r="S393" s="173">
        <v>0</v>
      </c>
      <c r="T393" s="174">
        <f>S393*H393</f>
        <v>0</v>
      </c>
      <c r="AR393" s="23" t="s">
        <v>227</v>
      </c>
      <c r="AT393" s="23" t="s">
        <v>260</v>
      </c>
      <c r="AU393" s="23" t="s">
        <v>88</v>
      </c>
      <c r="AY393" s="23" t="s">
        <v>126</v>
      </c>
      <c r="BE393" s="175">
        <f>IF(N393="základní",J393,0)</f>
        <v>0</v>
      </c>
      <c r="BF393" s="175">
        <f>IF(N393="snížená",J393,0)</f>
        <v>0</v>
      </c>
      <c r="BG393" s="175">
        <f>IF(N393="zákl. přenesená",J393,0)</f>
        <v>0</v>
      </c>
      <c r="BH393" s="175">
        <f>IF(N393="sníž. přenesená",J393,0)</f>
        <v>0</v>
      </c>
      <c r="BI393" s="175">
        <f>IF(N393="nulová",J393,0)</f>
        <v>0</v>
      </c>
      <c r="BJ393" s="23" t="s">
        <v>26</v>
      </c>
      <c r="BK393" s="175">
        <f>ROUND(I393*H393,2)</f>
        <v>0</v>
      </c>
      <c r="BL393" s="23" t="s">
        <v>125</v>
      </c>
      <c r="BM393" s="23" t="s">
        <v>604</v>
      </c>
    </row>
    <row r="394" spans="2:65" s="1" customFormat="1" ht="13.5">
      <c r="B394" s="40"/>
      <c r="D394" s="176" t="s">
        <v>132</v>
      </c>
      <c r="F394" s="177" t="s">
        <v>603</v>
      </c>
      <c r="I394" s="178"/>
      <c r="L394" s="40"/>
      <c r="M394" s="179"/>
      <c r="N394" s="41"/>
      <c r="O394" s="41"/>
      <c r="P394" s="41"/>
      <c r="Q394" s="41"/>
      <c r="R394" s="41"/>
      <c r="S394" s="41"/>
      <c r="T394" s="69"/>
      <c r="AT394" s="23" t="s">
        <v>132</v>
      </c>
      <c r="AU394" s="23" t="s">
        <v>88</v>
      </c>
    </row>
    <row r="395" spans="2:65" s="10" customFormat="1" ht="13.5">
      <c r="B395" s="180"/>
      <c r="D395" s="176" t="s">
        <v>134</v>
      </c>
      <c r="E395" s="181" t="s">
        <v>5</v>
      </c>
      <c r="F395" s="182" t="s">
        <v>605</v>
      </c>
      <c r="H395" s="183">
        <v>2</v>
      </c>
      <c r="I395" s="184"/>
      <c r="L395" s="180"/>
      <c r="M395" s="185"/>
      <c r="N395" s="186"/>
      <c r="O395" s="186"/>
      <c r="P395" s="186"/>
      <c r="Q395" s="186"/>
      <c r="R395" s="186"/>
      <c r="S395" s="186"/>
      <c r="T395" s="187"/>
      <c r="AT395" s="181" t="s">
        <v>134</v>
      </c>
      <c r="AU395" s="181" t="s">
        <v>88</v>
      </c>
      <c r="AV395" s="10" t="s">
        <v>88</v>
      </c>
      <c r="AW395" s="10" t="s">
        <v>135</v>
      </c>
      <c r="AX395" s="10" t="s">
        <v>79</v>
      </c>
      <c r="AY395" s="181" t="s">
        <v>126</v>
      </c>
    </row>
    <row r="396" spans="2:65" s="11" customFormat="1" ht="13.5">
      <c r="B396" s="188"/>
      <c r="D396" s="176" t="s">
        <v>134</v>
      </c>
      <c r="E396" s="189" t="s">
        <v>5</v>
      </c>
      <c r="F396" s="190" t="s">
        <v>136</v>
      </c>
      <c r="H396" s="191">
        <v>2</v>
      </c>
      <c r="I396" s="192"/>
      <c r="L396" s="188"/>
      <c r="M396" s="193"/>
      <c r="N396" s="194"/>
      <c r="O396" s="194"/>
      <c r="P396" s="194"/>
      <c r="Q396" s="194"/>
      <c r="R396" s="194"/>
      <c r="S396" s="194"/>
      <c r="T396" s="195"/>
      <c r="AT396" s="189" t="s">
        <v>134</v>
      </c>
      <c r="AU396" s="189" t="s">
        <v>88</v>
      </c>
      <c r="AV396" s="11" t="s">
        <v>125</v>
      </c>
      <c r="AW396" s="11" t="s">
        <v>135</v>
      </c>
      <c r="AX396" s="11" t="s">
        <v>26</v>
      </c>
      <c r="AY396" s="189" t="s">
        <v>126</v>
      </c>
    </row>
    <row r="397" spans="2:65" s="1" customFormat="1" ht="25.5" customHeight="1">
      <c r="B397" s="163"/>
      <c r="C397" s="215" t="s">
        <v>606</v>
      </c>
      <c r="D397" s="215" t="s">
        <v>260</v>
      </c>
      <c r="E397" s="216" t="s">
        <v>607</v>
      </c>
      <c r="F397" s="217" t="s">
        <v>608</v>
      </c>
      <c r="G397" s="218" t="s">
        <v>199</v>
      </c>
      <c r="H397" s="219">
        <v>2</v>
      </c>
      <c r="I397" s="220"/>
      <c r="J397" s="221">
        <f>ROUND(I397*H397,2)</f>
        <v>0</v>
      </c>
      <c r="K397" s="217" t="s">
        <v>192</v>
      </c>
      <c r="L397" s="222"/>
      <c r="M397" s="223" t="s">
        <v>5</v>
      </c>
      <c r="N397" s="224" t="s">
        <v>50</v>
      </c>
      <c r="O397" s="41"/>
      <c r="P397" s="173">
        <f>O397*H397</f>
        <v>0</v>
      </c>
      <c r="Q397" s="173">
        <v>0.08</v>
      </c>
      <c r="R397" s="173">
        <f>Q397*H397</f>
        <v>0.16</v>
      </c>
      <c r="S397" s="173">
        <v>0</v>
      </c>
      <c r="T397" s="174">
        <f>S397*H397</f>
        <v>0</v>
      </c>
      <c r="AR397" s="23" t="s">
        <v>227</v>
      </c>
      <c r="AT397" s="23" t="s">
        <v>260</v>
      </c>
      <c r="AU397" s="23" t="s">
        <v>88</v>
      </c>
      <c r="AY397" s="23" t="s">
        <v>126</v>
      </c>
      <c r="BE397" s="175">
        <f>IF(N397="základní",J397,0)</f>
        <v>0</v>
      </c>
      <c r="BF397" s="175">
        <f>IF(N397="snížená",J397,0)</f>
        <v>0</v>
      </c>
      <c r="BG397" s="175">
        <f>IF(N397="zákl. přenesená",J397,0)</f>
        <v>0</v>
      </c>
      <c r="BH397" s="175">
        <f>IF(N397="sníž. přenesená",J397,0)</f>
        <v>0</v>
      </c>
      <c r="BI397" s="175">
        <f>IF(N397="nulová",J397,0)</f>
        <v>0</v>
      </c>
      <c r="BJ397" s="23" t="s">
        <v>26</v>
      </c>
      <c r="BK397" s="175">
        <f>ROUND(I397*H397,2)</f>
        <v>0</v>
      </c>
      <c r="BL397" s="23" t="s">
        <v>125</v>
      </c>
      <c r="BM397" s="23" t="s">
        <v>609</v>
      </c>
    </row>
    <row r="398" spans="2:65" s="1" customFormat="1" ht="27">
      <c r="B398" s="40"/>
      <c r="D398" s="176" t="s">
        <v>132</v>
      </c>
      <c r="F398" s="177" t="s">
        <v>610</v>
      </c>
      <c r="I398" s="178"/>
      <c r="L398" s="40"/>
      <c r="M398" s="179"/>
      <c r="N398" s="41"/>
      <c r="O398" s="41"/>
      <c r="P398" s="41"/>
      <c r="Q398" s="41"/>
      <c r="R398" s="41"/>
      <c r="S398" s="41"/>
      <c r="T398" s="69"/>
      <c r="AT398" s="23" t="s">
        <v>132</v>
      </c>
      <c r="AU398" s="23" t="s">
        <v>88</v>
      </c>
    </row>
    <row r="399" spans="2:65" s="10" customFormat="1" ht="13.5">
      <c r="B399" s="180"/>
      <c r="D399" s="176" t="s">
        <v>134</v>
      </c>
      <c r="E399" s="181" t="s">
        <v>5</v>
      </c>
      <c r="F399" s="182" t="s">
        <v>605</v>
      </c>
      <c r="H399" s="183">
        <v>2</v>
      </c>
      <c r="I399" s="184"/>
      <c r="L399" s="180"/>
      <c r="M399" s="185"/>
      <c r="N399" s="186"/>
      <c r="O399" s="186"/>
      <c r="P399" s="186"/>
      <c r="Q399" s="186"/>
      <c r="R399" s="186"/>
      <c r="S399" s="186"/>
      <c r="T399" s="187"/>
      <c r="AT399" s="181" t="s">
        <v>134</v>
      </c>
      <c r="AU399" s="181" t="s">
        <v>88</v>
      </c>
      <c r="AV399" s="10" t="s">
        <v>88</v>
      </c>
      <c r="AW399" s="10" t="s">
        <v>135</v>
      </c>
      <c r="AX399" s="10" t="s">
        <v>79</v>
      </c>
      <c r="AY399" s="181" t="s">
        <v>126</v>
      </c>
    </row>
    <row r="400" spans="2:65" s="11" customFormat="1" ht="13.5">
      <c r="B400" s="188"/>
      <c r="D400" s="176" t="s">
        <v>134</v>
      </c>
      <c r="E400" s="189" t="s">
        <v>5</v>
      </c>
      <c r="F400" s="190" t="s">
        <v>136</v>
      </c>
      <c r="H400" s="191">
        <v>2</v>
      </c>
      <c r="I400" s="192"/>
      <c r="L400" s="188"/>
      <c r="M400" s="193"/>
      <c r="N400" s="194"/>
      <c r="O400" s="194"/>
      <c r="P400" s="194"/>
      <c r="Q400" s="194"/>
      <c r="R400" s="194"/>
      <c r="S400" s="194"/>
      <c r="T400" s="195"/>
      <c r="AT400" s="189" t="s">
        <v>134</v>
      </c>
      <c r="AU400" s="189" t="s">
        <v>88</v>
      </c>
      <c r="AV400" s="11" t="s">
        <v>125</v>
      </c>
      <c r="AW400" s="11" t="s">
        <v>135</v>
      </c>
      <c r="AX400" s="11" t="s">
        <v>26</v>
      </c>
      <c r="AY400" s="189" t="s">
        <v>126</v>
      </c>
    </row>
    <row r="401" spans="2:65" s="1" customFormat="1" ht="16.5" customHeight="1">
      <c r="B401" s="163"/>
      <c r="C401" s="215" t="s">
        <v>611</v>
      </c>
      <c r="D401" s="215" t="s">
        <v>260</v>
      </c>
      <c r="E401" s="216" t="s">
        <v>612</v>
      </c>
      <c r="F401" s="217" t="s">
        <v>613</v>
      </c>
      <c r="G401" s="218" t="s">
        <v>199</v>
      </c>
      <c r="H401" s="219">
        <v>2</v>
      </c>
      <c r="I401" s="220"/>
      <c r="J401" s="221">
        <f>ROUND(I401*H401,2)</f>
        <v>0</v>
      </c>
      <c r="K401" s="217" t="s">
        <v>192</v>
      </c>
      <c r="L401" s="222"/>
      <c r="M401" s="223" t="s">
        <v>5</v>
      </c>
      <c r="N401" s="224" t="s">
        <v>50</v>
      </c>
      <c r="O401" s="41"/>
      <c r="P401" s="173">
        <f>O401*H401</f>
        <v>0</v>
      </c>
      <c r="Q401" s="173">
        <v>0.111</v>
      </c>
      <c r="R401" s="173">
        <f>Q401*H401</f>
        <v>0.222</v>
      </c>
      <c r="S401" s="173">
        <v>0</v>
      </c>
      <c r="T401" s="174">
        <f>S401*H401</f>
        <v>0</v>
      </c>
      <c r="AR401" s="23" t="s">
        <v>227</v>
      </c>
      <c r="AT401" s="23" t="s">
        <v>260</v>
      </c>
      <c r="AU401" s="23" t="s">
        <v>88</v>
      </c>
      <c r="AY401" s="23" t="s">
        <v>126</v>
      </c>
      <c r="BE401" s="175">
        <f>IF(N401="základní",J401,0)</f>
        <v>0</v>
      </c>
      <c r="BF401" s="175">
        <f>IF(N401="snížená",J401,0)</f>
        <v>0</v>
      </c>
      <c r="BG401" s="175">
        <f>IF(N401="zákl. přenesená",J401,0)</f>
        <v>0</v>
      </c>
      <c r="BH401" s="175">
        <f>IF(N401="sníž. přenesená",J401,0)</f>
        <v>0</v>
      </c>
      <c r="BI401" s="175">
        <f>IF(N401="nulová",J401,0)</f>
        <v>0</v>
      </c>
      <c r="BJ401" s="23" t="s">
        <v>26</v>
      </c>
      <c r="BK401" s="175">
        <f>ROUND(I401*H401,2)</f>
        <v>0</v>
      </c>
      <c r="BL401" s="23" t="s">
        <v>125</v>
      </c>
      <c r="BM401" s="23" t="s">
        <v>614</v>
      </c>
    </row>
    <row r="402" spans="2:65" s="1" customFormat="1" ht="27">
      <c r="B402" s="40"/>
      <c r="D402" s="176" t="s">
        <v>132</v>
      </c>
      <c r="F402" s="177" t="s">
        <v>615</v>
      </c>
      <c r="I402" s="178"/>
      <c r="L402" s="40"/>
      <c r="M402" s="179"/>
      <c r="N402" s="41"/>
      <c r="O402" s="41"/>
      <c r="P402" s="41"/>
      <c r="Q402" s="41"/>
      <c r="R402" s="41"/>
      <c r="S402" s="41"/>
      <c r="T402" s="69"/>
      <c r="AT402" s="23" t="s">
        <v>132</v>
      </c>
      <c r="AU402" s="23" t="s">
        <v>88</v>
      </c>
    </row>
    <row r="403" spans="2:65" s="10" customFormat="1" ht="13.5">
      <c r="B403" s="180"/>
      <c r="D403" s="176" t="s">
        <v>134</v>
      </c>
      <c r="E403" s="181" t="s">
        <v>5</v>
      </c>
      <c r="F403" s="182" t="s">
        <v>605</v>
      </c>
      <c r="H403" s="183">
        <v>2</v>
      </c>
      <c r="I403" s="184"/>
      <c r="L403" s="180"/>
      <c r="M403" s="185"/>
      <c r="N403" s="186"/>
      <c r="O403" s="186"/>
      <c r="P403" s="186"/>
      <c r="Q403" s="186"/>
      <c r="R403" s="186"/>
      <c r="S403" s="186"/>
      <c r="T403" s="187"/>
      <c r="AT403" s="181" t="s">
        <v>134</v>
      </c>
      <c r="AU403" s="181" t="s">
        <v>88</v>
      </c>
      <c r="AV403" s="10" t="s">
        <v>88</v>
      </c>
      <c r="AW403" s="10" t="s">
        <v>135</v>
      </c>
      <c r="AX403" s="10" t="s">
        <v>79</v>
      </c>
      <c r="AY403" s="181" t="s">
        <v>126</v>
      </c>
    </row>
    <row r="404" spans="2:65" s="11" customFormat="1" ht="13.5">
      <c r="B404" s="188"/>
      <c r="D404" s="176" t="s">
        <v>134</v>
      </c>
      <c r="E404" s="189" t="s">
        <v>5</v>
      </c>
      <c r="F404" s="190" t="s">
        <v>136</v>
      </c>
      <c r="H404" s="191">
        <v>2</v>
      </c>
      <c r="I404" s="192"/>
      <c r="L404" s="188"/>
      <c r="M404" s="193"/>
      <c r="N404" s="194"/>
      <c r="O404" s="194"/>
      <c r="P404" s="194"/>
      <c r="Q404" s="194"/>
      <c r="R404" s="194"/>
      <c r="S404" s="194"/>
      <c r="T404" s="195"/>
      <c r="AT404" s="189" t="s">
        <v>134</v>
      </c>
      <c r="AU404" s="189" t="s">
        <v>88</v>
      </c>
      <c r="AV404" s="11" t="s">
        <v>125</v>
      </c>
      <c r="AW404" s="11" t="s">
        <v>135</v>
      </c>
      <c r="AX404" s="11" t="s">
        <v>26</v>
      </c>
      <c r="AY404" s="189" t="s">
        <v>126</v>
      </c>
    </row>
    <row r="405" spans="2:65" s="1" customFormat="1" ht="16.5" customHeight="1">
      <c r="B405" s="163"/>
      <c r="C405" s="215" t="s">
        <v>616</v>
      </c>
      <c r="D405" s="215" t="s">
        <v>260</v>
      </c>
      <c r="E405" s="216" t="s">
        <v>617</v>
      </c>
      <c r="F405" s="217" t="s">
        <v>618</v>
      </c>
      <c r="G405" s="218" t="s">
        <v>199</v>
      </c>
      <c r="H405" s="219">
        <v>2</v>
      </c>
      <c r="I405" s="220"/>
      <c r="J405" s="221">
        <f>ROUND(I405*H405,2)</f>
        <v>0</v>
      </c>
      <c r="K405" s="217" t="s">
        <v>192</v>
      </c>
      <c r="L405" s="222"/>
      <c r="M405" s="223" t="s">
        <v>5</v>
      </c>
      <c r="N405" s="224" t="s">
        <v>50</v>
      </c>
      <c r="O405" s="41"/>
      <c r="P405" s="173">
        <f>O405*H405</f>
        <v>0</v>
      </c>
      <c r="Q405" s="173">
        <v>2.7E-2</v>
      </c>
      <c r="R405" s="173">
        <f>Q405*H405</f>
        <v>5.3999999999999999E-2</v>
      </c>
      <c r="S405" s="173">
        <v>0</v>
      </c>
      <c r="T405" s="174">
        <f>S405*H405</f>
        <v>0</v>
      </c>
      <c r="AR405" s="23" t="s">
        <v>227</v>
      </c>
      <c r="AT405" s="23" t="s">
        <v>260</v>
      </c>
      <c r="AU405" s="23" t="s">
        <v>88</v>
      </c>
      <c r="AY405" s="23" t="s">
        <v>126</v>
      </c>
      <c r="BE405" s="175">
        <f>IF(N405="základní",J405,0)</f>
        <v>0</v>
      </c>
      <c r="BF405" s="175">
        <f>IF(N405="snížená",J405,0)</f>
        <v>0</v>
      </c>
      <c r="BG405" s="175">
        <f>IF(N405="zákl. přenesená",J405,0)</f>
        <v>0</v>
      </c>
      <c r="BH405" s="175">
        <f>IF(N405="sníž. přenesená",J405,0)</f>
        <v>0</v>
      </c>
      <c r="BI405" s="175">
        <f>IF(N405="nulová",J405,0)</f>
        <v>0</v>
      </c>
      <c r="BJ405" s="23" t="s">
        <v>26</v>
      </c>
      <c r="BK405" s="175">
        <f>ROUND(I405*H405,2)</f>
        <v>0</v>
      </c>
      <c r="BL405" s="23" t="s">
        <v>125</v>
      </c>
      <c r="BM405" s="23" t="s">
        <v>619</v>
      </c>
    </row>
    <row r="406" spans="2:65" s="1" customFormat="1" ht="27">
      <c r="B406" s="40"/>
      <c r="D406" s="176" t="s">
        <v>132</v>
      </c>
      <c r="F406" s="177" t="s">
        <v>620</v>
      </c>
      <c r="I406" s="178"/>
      <c r="L406" s="40"/>
      <c r="M406" s="179"/>
      <c r="N406" s="41"/>
      <c r="O406" s="41"/>
      <c r="P406" s="41"/>
      <c r="Q406" s="41"/>
      <c r="R406" s="41"/>
      <c r="S406" s="41"/>
      <c r="T406" s="69"/>
      <c r="AT406" s="23" t="s">
        <v>132</v>
      </c>
      <c r="AU406" s="23" t="s">
        <v>88</v>
      </c>
    </row>
    <row r="407" spans="2:65" s="10" customFormat="1" ht="13.5">
      <c r="B407" s="180"/>
      <c r="D407" s="176" t="s">
        <v>134</v>
      </c>
      <c r="E407" s="181" t="s">
        <v>5</v>
      </c>
      <c r="F407" s="182" t="s">
        <v>605</v>
      </c>
      <c r="H407" s="183">
        <v>2</v>
      </c>
      <c r="I407" s="184"/>
      <c r="L407" s="180"/>
      <c r="M407" s="185"/>
      <c r="N407" s="186"/>
      <c r="O407" s="186"/>
      <c r="P407" s="186"/>
      <c r="Q407" s="186"/>
      <c r="R407" s="186"/>
      <c r="S407" s="186"/>
      <c r="T407" s="187"/>
      <c r="AT407" s="181" t="s">
        <v>134</v>
      </c>
      <c r="AU407" s="181" t="s">
        <v>88</v>
      </c>
      <c r="AV407" s="10" t="s">
        <v>88</v>
      </c>
      <c r="AW407" s="10" t="s">
        <v>135</v>
      </c>
      <c r="AX407" s="10" t="s">
        <v>79</v>
      </c>
      <c r="AY407" s="181" t="s">
        <v>126</v>
      </c>
    </row>
    <row r="408" spans="2:65" s="11" customFormat="1" ht="13.5">
      <c r="B408" s="188"/>
      <c r="D408" s="176" t="s">
        <v>134</v>
      </c>
      <c r="E408" s="189" t="s">
        <v>5</v>
      </c>
      <c r="F408" s="190" t="s">
        <v>136</v>
      </c>
      <c r="H408" s="191">
        <v>2</v>
      </c>
      <c r="I408" s="192"/>
      <c r="L408" s="188"/>
      <c r="M408" s="193"/>
      <c r="N408" s="194"/>
      <c r="O408" s="194"/>
      <c r="P408" s="194"/>
      <c r="Q408" s="194"/>
      <c r="R408" s="194"/>
      <c r="S408" s="194"/>
      <c r="T408" s="195"/>
      <c r="AT408" s="189" t="s">
        <v>134</v>
      </c>
      <c r="AU408" s="189" t="s">
        <v>88</v>
      </c>
      <c r="AV408" s="11" t="s">
        <v>125</v>
      </c>
      <c r="AW408" s="11" t="s">
        <v>135</v>
      </c>
      <c r="AX408" s="11" t="s">
        <v>26</v>
      </c>
      <c r="AY408" s="189" t="s">
        <v>126</v>
      </c>
    </row>
    <row r="409" spans="2:65" s="1" customFormat="1" ht="16.5" customHeight="1">
      <c r="B409" s="163"/>
      <c r="C409" s="215" t="s">
        <v>621</v>
      </c>
      <c r="D409" s="215" t="s">
        <v>260</v>
      </c>
      <c r="E409" s="216" t="s">
        <v>622</v>
      </c>
      <c r="F409" s="217" t="s">
        <v>623</v>
      </c>
      <c r="G409" s="218" t="s">
        <v>199</v>
      </c>
      <c r="H409" s="219">
        <v>2</v>
      </c>
      <c r="I409" s="220"/>
      <c r="J409" s="221">
        <f>ROUND(I409*H409,2)</f>
        <v>0</v>
      </c>
      <c r="K409" s="217" t="s">
        <v>192</v>
      </c>
      <c r="L409" s="222"/>
      <c r="M409" s="223" t="s">
        <v>5</v>
      </c>
      <c r="N409" s="224" t="s">
        <v>50</v>
      </c>
      <c r="O409" s="41"/>
      <c r="P409" s="173">
        <f>O409*H409</f>
        <v>0</v>
      </c>
      <c r="Q409" s="173">
        <v>1E-3</v>
      </c>
      <c r="R409" s="173">
        <f>Q409*H409</f>
        <v>2E-3</v>
      </c>
      <c r="S409" s="173">
        <v>0</v>
      </c>
      <c r="T409" s="174">
        <f>S409*H409</f>
        <v>0</v>
      </c>
      <c r="AR409" s="23" t="s">
        <v>227</v>
      </c>
      <c r="AT409" s="23" t="s">
        <v>260</v>
      </c>
      <c r="AU409" s="23" t="s">
        <v>88</v>
      </c>
      <c r="AY409" s="23" t="s">
        <v>126</v>
      </c>
      <c r="BE409" s="175">
        <f>IF(N409="základní",J409,0)</f>
        <v>0</v>
      </c>
      <c r="BF409" s="175">
        <f>IF(N409="snížená",J409,0)</f>
        <v>0</v>
      </c>
      <c r="BG409" s="175">
        <f>IF(N409="zákl. přenesená",J409,0)</f>
        <v>0</v>
      </c>
      <c r="BH409" s="175">
        <f>IF(N409="sníž. přenesená",J409,0)</f>
        <v>0</v>
      </c>
      <c r="BI409" s="175">
        <f>IF(N409="nulová",J409,0)</f>
        <v>0</v>
      </c>
      <c r="BJ409" s="23" t="s">
        <v>26</v>
      </c>
      <c r="BK409" s="175">
        <f>ROUND(I409*H409,2)</f>
        <v>0</v>
      </c>
      <c r="BL409" s="23" t="s">
        <v>125</v>
      </c>
      <c r="BM409" s="23" t="s">
        <v>624</v>
      </c>
    </row>
    <row r="410" spans="2:65" s="1" customFormat="1" ht="27">
      <c r="B410" s="40"/>
      <c r="D410" s="176" t="s">
        <v>132</v>
      </c>
      <c r="F410" s="177" t="s">
        <v>625</v>
      </c>
      <c r="I410" s="178"/>
      <c r="L410" s="40"/>
      <c r="M410" s="179"/>
      <c r="N410" s="41"/>
      <c r="O410" s="41"/>
      <c r="P410" s="41"/>
      <c r="Q410" s="41"/>
      <c r="R410" s="41"/>
      <c r="S410" s="41"/>
      <c r="T410" s="69"/>
      <c r="AT410" s="23" t="s">
        <v>132</v>
      </c>
      <c r="AU410" s="23" t="s">
        <v>88</v>
      </c>
    </row>
    <row r="411" spans="2:65" s="1" customFormat="1" ht="27">
      <c r="B411" s="40"/>
      <c r="D411" s="176" t="s">
        <v>406</v>
      </c>
      <c r="F411" s="225" t="s">
        <v>626</v>
      </c>
      <c r="I411" s="178"/>
      <c r="L411" s="40"/>
      <c r="M411" s="179"/>
      <c r="N411" s="41"/>
      <c r="O411" s="41"/>
      <c r="P411" s="41"/>
      <c r="Q411" s="41"/>
      <c r="R411" s="41"/>
      <c r="S411" s="41"/>
      <c r="T411" s="69"/>
      <c r="AT411" s="23" t="s">
        <v>406</v>
      </c>
      <c r="AU411" s="23" t="s">
        <v>88</v>
      </c>
    </row>
    <row r="412" spans="2:65" s="10" customFormat="1" ht="13.5">
      <c r="B412" s="180"/>
      <c r="D412" s="176" t="s">
        <v>134</v>
      </c>
      <c r="E412" s="181" t="s">
        <v>5</v>
      </c>
      <c r="F412" s="182" t="s">
        <v>605</v>
      </c>
      <c r="H412" s="183">
        <v>2</v>
      </c>
      <c r="I412" s="184"/>
      <c r="L412" s="180"/>
      <c r="M412" s="185"/>
      <c r="N412" s="186"/>
      <c r="O412" s="186"/>
      <c r="P412" s="186"/>
      <c r="Q412" s="186"/>
      <c r="R412" s="186"/>
      <c r="S412" s="186"/>
      <c r="T412" s="187"/>
      <c r="AT412" s="181" t="s">
        <v>134</v>
      </c>
      <c r="AU412" s="181" t="s">
        <v>88</v>
      </c>
      <c r="AV412" s="10" t="s">
        <v>88</v>
      </c>
      <c r="AW412" s="10" t="s">
        <v>135</v>
      </c>
      <c r="AX412" s="10" t="s">
        <v>79</v>
      </c>
      <c r="AY412" s="181" t="s">
        <v>126</v>
      </c>
    </row>
    <row r="413" spans="2:65" s="11" customFormat="1" ht="13.5">
      <c r="B413" s="188"/>
      <c r="D413" s="176" t="s">
        <v>134</v>
      </c>
      <c r="E413" s="189" t="s">
        <v>5</v>
      </c>
      <c r="F413" s="190" t="s">
        <v>136</v>
      </c>
      <c r="H413" s="191">
        <v>2</v>
      </c>
      <c r="I413" s="192"/>
      <c r="L413" s="188"/>
      <c r="M413" s="193"/>
      <c r="N413" s="194"/>
      <c r="O413" s="194"/>
      <c r="P413" s="194"/>
      <c r="Q413" s="194"/>
      <c r="R413" s="194"/>
      <c r="S413" s="194"/>
      <c r="T413" s="195"/>
      <c r="AT413" s="189" t="s">
        <v>134</v>
      </c>
      <c r="AU413" s="189" t="s">
        <v>88</v>
      </c>
      <c r="AV413" s="11" t="s">
        <v>125</v>
      </c>
      <c r="AW413" s="11" t="s">
        <v>135</v>
      </c>
      <c r="AX413" s="11" t="s">
        <v>26</v>
      </c>
      <c r="AY413" s="189" t="s">
        <v>126</v>
      </c>
    </row>
    <row r="414" spans="2:65" s="1" customFormat="1" ht="25.5" customHeight="1">
      <c r="B414" s="163"/>
      <c r="C414" s="164" t="s">
        <v>627</v>
      </c>
      <c r="D414" s="164" t="s">
        <v>127</v>
      </c>
      <c r="E414" s="165" t="s">
        <v>628</v>
      </c>
      <c r="F414" s="166" t="s">
        <v>629</v>
      </c>
      <c r="G414" s="167" t="s">
        <v>199</v>
      </c>
      <c r="H414" s="168">
        <v>2</v>
      </c>
      <c r="I414" s="169"/>
      <c r="J414" s="170">
        <f>ROUND(I414*H414,2)</f>
        <v>0</v>
      </c>
      <c r="K414" s="166" t="s">
        <v>192</v>
      </c>
      <c r="L414" s="40"/>
      <c r="M414" s="171" t="s">
        <v>5</v>
      </c>
      <c r="N414" s="172" t="s">
        <v>50</v>
      </c>
      <c r="O414" s="41"/>
      <c r="P414" s="173">
        <f>O414*H414</f>
        <v>0</v>
      </c>
      <c r="Q414" s="173">
        <v>0.21734000000000001</v>
      </c>
      <c r="R414" s="173">
        <f>Q414*H414</f>
        <v>0.43468000000000001</v>
      </c>
      <c r="S414" s="173">
        <v>0</v>
      </c>
      <c r="T414" s="174">
        <f>S414*H414</f>
        <v>0</v>
      </c>
      <c r="AR414" s="23" t="s">
        <v>125</v>
      </c>
      <c r="AT414" s="23" t="s">
        <v>127</v>
      </c>
      <c r="AU414" s="23" t="s">
        <v>88</v>
      </c>
      <c r="AY414" s="23" t="s">
        <v>126</v>
      </c>
      <c r="BE414" s="175">
        <f>IF(N414="základní",J414,0)</f>
        <v>0</v>
      </c>
      <c r="BF414" s="175">
        <f>IF(N414="snížená",J414,0)</f>
        <v>0</v>
      </c>
      <c r="BG414" s="175">
        <f>IF(N414="zákl. přenesená",J414,0)</f>
        <v>0</v>
      </c>
      <c r="BH414" s="175">
        <f>IF(N414="sníž. přenesená",J414,0)</f>
        <v>0</v>
      </c>
      <c r="BI414" s="175">
        <f>IF(N414="nulová",J414,0)</f>
        <v>0</v>
      </c>
      <c r="BJ414" s="23" t="s">
        <v>26</v>
      </c>
      <c r="BK414" s="175">
        <f>ROUND(I414*H414,2)</f>
        <v>0</v>
      </c>
      <c r="BL414" s="23" t="s">
        <v>125</v>
      </c>
      <c r="BM414" s="23" t="s">
        <v>630</v>
      </c>
    </row>
    <row r="415" spans="2:65" s="1" customFormat="1" ht="13.5">
      <c r="B415" s="40"/>
      <c r="D415" s="176" t="s">
        <v>132</v>
      </c>
      <c r="F415" s="177" t="s">
        <v>631</v>
      </c>
      <c r="I415" s="178"/>
      <c r="L415" s="40"/>
      <c r="M415" s="179"/>
      <c r="N415" s="41"/>
      <c r="O415" s="41"/>
      <c r="P415" s="41"/>
      <c r="Q415" s="41"/>
      <c r="R415" s="41"/>
      <c r="S415" s="41"/>
      <c r="T415" s="69"/>
      <c r="AT415" s="23" t="s">
        <v>132</v>
      </c>
      <c r="AU415" s="23" t="s">
        <v>88</v>
      </c>
    </row>
    <row r="416" spans="2:65" s="10" customFormat="1" ht="13.5">
      <c r="B416" s="180"/>
      <c r="D416" s="176" t="s">
        <v>134</v>
      </c>
      <c r="E416" s="181" t="s">
        <v>5</v>
      </c>
      <c r="F416" s="182" t="s">
        <v>632</v>
      </c>
      <c r="H416" s="183">
        <v>2</v>
      </c>
      <c r="I416" s="184"/>
      <c r="L416" s="180"/>
      <c r="M416" s="185"/>
      <c r="N416" s="186"/>
      <c r="O416" s="186"/>
      <c r="P416" s="186"/>
      <c r="Q416" s="186"/>
      <c r="R416" s="186"/>
      <c r="S416" s="186"/>
      <c r="T416" s="187"/>
      <c r="AT416" s="181" t="s">
        <v>134</v>
      </c>
      <c r="AU416" s="181" t="s">
        <v>88</v>
      </c>
      <c r="AV416" s="10" t="s">
        <v>88</v>
      </c>
      <c r="AW416" s="10" t="s">
        <v>135</v>
      </c>
      <c r="AX416" s="10" t="s">
        <v>79</v>
      </c>
      <c r="AY416" s="181" t="s">
        <v>126</v>
      </c>
    </row>
    <row r="417" spans="2:65" s="11" customFormat="1" ht="13.5">
      <c r="B417" s="188"/>
      <c r="D417" s="176" t="s">
        <v>134</v>
      </c>
      <c r="E417" s="189" t="s">
        <v>5</v>
      </c>
      <c r="F417" s="190" t="s">
        <v>136</v>
      </c>
      <c r="H417" s="191">
        <v>2</v>
      </c>
      <c r="I417" s="192"/>
      <c r="L417" s="188"/>
      <c r="M417" s="193"/>
      <c r="N417" s="194"/>
      <c r="O417" s="194"/>
      <c r="P417" s="194"/>
      <c r="Q417" s="194"/>
      <c r="R417" s="194"/>
      <c r="S417" s="194"/>
      <c r="T417" s="195"/>
      <c r="AT417" s="189" t="s">
        <v>134</v>
      </c>
      <c r="AU417" s="189" t="s">
        <v>88</v>
      </c>
      <c r="AV417" s="11" t="s">
        <v>125</v>
      </c>
      <c r="AW417" s="11" t="s">
        <v>135</v>
      </c>
      <c r="AX417" s="11" t="s">
        <v>26</v>
      </c>
      <c r="AY417" s="189" t="s">
        <v>126</v>
      </c>
    </row>
    <row r="418" spans="2:65" s="1" customFormat="1" ht="16.5" customHeight="1">
      <c r="B418" s="163"/>
      <c r="C418" s="215" t="s">
        <v>633</v>
      </c>
      <c r="D418" s="215" t="s">
        <v>260</v>
      </c>
      <c r="E418" s="216" t="s">
        <v>634</v>
      </c>
      <c r="F418" s="217" t="s">
        <v>635</v>
      </c>
      <c r="G418" s="218" t="s">
        <v>199</v>
      </c>
      <c r="H418" s="219">
        <v>2</v>
      </c>
      <c r="I418" s="220"/>
      <c r="J418" s="221">
        <f>ROUND(I418*H418,2)</f>
        <v>0</v>
      </c>
      <c r="K418" s="217" t="s">
        <v>5</v>
      </c>
      <c r="L418" s="222"/>
      <c r="M418" s="223" t="s">
        <v>5</v>
      </c>
      <c r="N418" s="224" t="s">
        <v>50</v>
      </c>
      <c r="O418" s="41"/>
      <c r="P418" s="173">
        <f>O418*H418</f>
        <v>0</v>
      </c>
      <c r="Q418" s="173">
        <v>5.8000000000000003E-2</v>
      </c>
      <c r="R418" s="173">
        <f>Q418*H418</f>
        <v>0.11600000000000001</v>
      </c>
      <c r="S418" s="173">
        <v>0</v>
      </c>
      <c r="T418" s="174">
        <f>S418*H418</f>
        <v>0</v>
      </c>
      <c r="AR418" s="23" t="s">
        <v>227</v>
      </c>
      <c r="AT418" s="23" t="s">
        <v>260</v>
      </c>
      <c r="AU418" s="23" t="s">
        <v>88</v>
      </c>
      <c r="AY418" s="23" t="s">
        <v>126</v>
      </c>
      <c r="BE418" s="175">
        <f>IF(N418="základní",J418,0)</f>
        <v>0</v>
      </c>
      <c r="BF418" s="175">
        <f>IF(N418="snížená",J418,0)</f>
        <v>0</v>
      </c>
      <c r="BG418" s="175">
        <f>IF(N418="zákl. přenesená",J418,0)</f>
        <v>0</v>
      </c>
      <c r="BH418" s="175">
        <f>IF(N418="sníž. přenesená",J418,0)</f>
        <v>0</v>
      </c>
      <c r="BI418" s="175">
        <f>IF(N418="nulová",J418,0)</f>
        <v>0</v>
      </c>
      <c r="BJ418" s="23" t="s">
        <v>26</v>
      </c>
      <c r="BK418" s="175">
        <f>ROUND(I418*H418,2)</f>
        <v>0</v>
      </c>
      <c r="BL418" s="23" t="s">
        <v>125</v>
      </c>
      <c r="BM418" s="23" t="s">
        <v>636</v>
      </c>
    </row>
    <row r="419" spans="2:65" s="1" customFormat="1" ht="27">
      <c r="B419" s="40"/>
      <c r="D419" s="176" t="s">
        <v>132</v>
      </c>
      <c r="F419" s="177" t="s">
        <v>637</v>
      </c>
      <c r="I419" s="178"/>
      <c r="L419" s="40"/>
      <c r="M419" s="179"/>
      <c r="N419" s="41"/>
      <c r="O419" s="41"/>
      <c r="P419" s="41"/>
      <c r="Q419" s="41"/>
      <c r="R419" s="41"/>
      <c r="S419" s="41"/>
      <c r="T419" s="69"/>
      <c r="AT419" s="23" t="s">
        <v>132</v>
      </c>
      <c r="AU419" s="23" t="s">
        <v>88</v>
      </c>
    </row>
    <row r="420" spans="2:65" s="10" customFormat="1" ht="13.5">
      <c r="B420" s="180"/>
      <c r="D420" s="176" t="s">
        <v>134</v>
      </c>
      <c r="E420" s="181" t="s">
        <v>5</v>
      </c>
      <c r="F420" s="182" t="s">
        <v>605</v>
      </c>
      <c r="H420" s="183">
        <v>2</v>
      </c>
      <c r="I420" s="184"/>
      <c r="L420" s="180"/>
      <c r="M420" s="185"/>
      <c r="N420" s="186"/>
      <c r="O420" s="186"/>
      <c r="P420" s="186"/>
      <c r="Q420" s="186"/>
      <c r="R420" s="186"/>
      <c r="S420" s="186"/>
      <c r="T420" s="187"/>
      <c r="AT420" s="181" t="s">
        <v>134</v>
      </c>
      <c r="AU420" s="181" t="s">
        <v>88</v>
      </c>
      <c r="AV420" s="10" t="s">
        <v>88</v>
      </c>
      <c r="AW420" s="10" t="s">
        <v>135</v>
      </c>
      <c r="AX420" s="10" t="s">
        <v>79</v>
      </c>
      <c r="AY420" s="181" t="s">
        <v>126</v>
      </c>
    </row>
    <row r="421" spans="2:65" s="11" customFormat="1" ht="13.5">
      <c r="B421" s="188"/>
      <c r="D421" s="176" t="s">
        <v>134</v>
      </c>
      <c r="E421" s="189" t="s">
        <v>5</v>
      </c>
      <c r="F421" s="190" t="s">
        <v>136</v>
      </c>
      <c r="H421" s="191">
        <v>2</v>
      </c>
      <c r="I421" s="192"/>
      <c r="L421" s="188"/>
      <c r="M421" s="193"/>
      <c r="N421" s="194"/>
      <c r="O421" s="194"/>
      <c r="P421" s="194"/>
      <c r="Q421" s="194"/>
      <c r="R421" s="194"/>
      <c r="S421" s="194"/>
      <c r="T421" s="195"/>
      <c r="AT421" s="189" t="s">
        <v>134</v>
      </c>
      <c r="AU421" s="189" t="s">
        <v>88</v>
      </c>
      <c r="AV421" s="11" t="s">
        <v>125</v>
      </c>
      <c r="AW421" s="11" t="s">
        <v>135</v>
      </c>
      <c r="AX421" s="11" t="s">
        <v>26</v>
      </c>
      <c r="AY421" s="189" t="s">
        <v>126</v>
      </c>
    </row>
    <row r="422" spans="2:65" s="1" customFormat="1" ht="16.5" customHeight="1">
      <c r="B422" s="163"/>
      <c r="C422" s="164" t="s">
        <v>638</v>
      </c>
      <c r="D422" s="164" t="s">
        <v>127</v>
      </c>
      <c r="E422" s="165" t="s">
        <v>639</v>
      </c>
      <c r="F422" s="166" t="s">
        <v>640</v>
      </c>
      <c r="G422" s="167" t="s">
        <v>199</v>
      </c>
      <c r="H422" s="168">
        <v>2</v>
      </c>
      <c r="I422" s="169"/>
      <c r="J422" s="170">
        <f>ROUND(I422*H422,2)</f>
        <v>0</v>
      </c>
      <c r="K422" s="166" t="s">
        <v>192</v>
      </c>
      <c r="L422" s="40"/>
      <c r="M422" s="171" t="s">
        <v>5</v>
      </c>
      <c r="N422" s="172" t="s">
        <v>50</v>
      </c>
      <c r="O422" s="41"/>
      <c r="P422" s="173">
        <f>O422*H422</f>
        <v>0</v>
      </c>
      <c r="Q422" s="173">
        <v>0.42368</v>
      </c>
      <c r="R422" s="173">
        <f>Q422*H422</f>
        <v>0.84736</v>
      </c>
      <c r="S422" s="173">
        <v>0</v>
      </c>
      <c r="T422" s="174">
        <f>S422*H422</f>
        <v>0</v>
      </c>
      <c r="AR422" s="23" t="s">
        <v>125</v>
      </c>
      <c r="AT422" s="23" t="s">
        <v>127</v>
      </c>
      <c r="AU422" s="23" t="s">
        <v>88</v>
      </c>
      <c r="AY422" s="23" t="s">
        <v>126</v>
      </c>
      <c r="BE422" s="175">
        <f>IF(N422="základní",J422,0)</f>
        <v>0</v>
      </c>
      <c r="BF422" s="175">
        <f>IF(N422="snížená",J422,0)</f>
        <v>0</v>
      </c>
      <c r="BG422" s="175">
        <f>IF(N422="zákl. přenesená",J422,0)</f>
        <v>0</v>
      </c>
      <c r="BH422" s="175">
        <f>IF(N422="sníž. přenesená",J422,0)</f>
        <v>0</v>
      </c>
      <c r="BI422" s="175">
        <f>IF(N422="nulová",J422,0)</f>
        <v>0</v>
      </c>
      <c r="BJ422" s="23" t="s">
        <v>26</v>
      </c>
      <c r="BK422" s="175">
        <f>ROUND(I422*H422,2)</f>
        <v>0</v>
      </c>
      <c r="BL422" s="23" t="s">
        <v>125</v>
      </c>
      <c r="BM422" s="23" t="s">
        <v>641</v>
      </c>
    </row>
    <row r="423" spans="2:65" s="1" customFormat="1" ht="13.5">
      <c r="B423" s="40"/>
      <c r="D423" s="176" t="s">
        <v>132</v>
      </c>
      <c r="F423" s="177" t="s">
        <v>640</v>
      </c>
      <c r="I423" s="178"/>
      <c r="L423" s="40"/>
      <c r="M423" s="179"/>
      <c r="N423" s="41"/>
      <c r="O423" s="41"/>
      <c r="P423" s="41"/>
      <c r="Q423" s="41"/>
      <c r="R423" s="41"/>
      <c r="S423" s="41"/>
      <c r="T423" s="69"/>
      <c r="AT423" s="23" t="s">
        <v>132</v>
      </c>
      <c r="AU423" s="23" t="s">
        <v>88</v>
      </c>
    </row>
    <row r="424" spans="2:65" s="10" customFormat="1" ht="13.5">
      <c r="B424" s="180"/>
      <c r="D424" s="176" t="s">
        <v>134</v>
      </c>
      <c r="E424" s="181" t="s">
        <v>5</v>
      </c>
      <c r="F424" s="182" t="s">
        <v>642</v>
      </c>
      <c r="H424" s="183">
        <v>2</v>
      </c>
      <c r="I424" s="184"/>
      <c r="L424" s="180"/>
      <c r="M424" s="185"/>
      <c r="N424" s="186"/>
      <c r="O424" s="186"/>
      <c r="P424" s="186"/>
      <c r="Q424" s="186"/>
      <c r="R424" s="186"/>
      <c r="S424" s="186"/>
      <c r="T424" s="187"/>
      <c r="AT424" s="181" t="s">
        <v>134</v>
      </c>
      <c r="AU424" s="181" t="s">
        <v>88</v>
      </c>
      <c r="AV424" s="10" t="s">
        <v>88</v>
      </c>
      <c r="AW424" s="10" t="s">
        <v>135</v>
      </c>
      <c r="AX424" s="10" t="s">
        <v>79</v>
      </c>
      <c r="AY424" s="181" t="s">
        <v>126</v>
      </c>
    </row>
    <row r="425" spans="2:65" s="11" customFormat="1" ht="13.5">
      <c r="B425" s="188"/>
      <c r="D425" s="176" t="s">
        <v>134</v>
      </c>
      <c r="E425" s="189" t="s">
        <v>5</v>
      </c>
      <c r="F425" s="190" t="s">
        <v>136</v>
      </c>
      <c r="H425" s="191">
        <v>2</v>
      </c>
      <c r="I425" s="192"/>
      <c r="L425" s="188"/>
      <c r="M425" s="193"/>
      <c r="N425" s="194"/>
      <c r="O425" s="194"/>
      <c r="P425" s="194"/>
      <c r="Q425" s="194"/>
      <c r="R425" s="194"/>
      <c r="S425" s="194"/>
      <c r="T425" s="195"/>
      <c r="AT425" s="189" t="s">
        <v>134</v>
      </c>
      <c r="AU425" s="189" t="s">
        <v>88</v>
      </c>
      <c r="AV425" s="11" t="s">
        <v>125</v>
      </c>
      <c r="AW425" s="11" t="s">
        <v>135</v>
      </c>
      <c r="AX425" s="11" t="s">
        <v>26</v>
      </c>
      <c r="AY425" s="189" t="s">
        <v>126</v>
      </c>
    </row>
    <row r="426" spans="2:65" s="9" customFormat="1" ht="29.85" customHeight="1">
      <c r="B426" s="152"/>
      <c r="D426" s="153" t="s">
        <v>78</v>
      </c>
      <c r="E426" s="206" t="s">
        <v>233</v>
      </c>
      <c r="F426" s="206" t="s">
        <v>643</v>
      </c>
      <c r="I426" s="155"/>
      <c r="J426" s="207">
        <f>BK426</f>
        <v>0</v>
      </c>
      <c r="L426" s="152"/>
      <c r="M426" s="157"/>
      <c r="N426" s="158"/>
      <c r="O426" s="158"/>
      <c r="P426" s="159">
        <f>SUM(P427:P487)</f>
        <v>0</v>
      </c>
      <c r="Q426" s="158"/>
      <c r="R426" s="159">
        <f>SUM(R427:R487)</f>
        <v>36.586170864000003</v>
      </c>
      <c r="S426" s="158"/>
      <c r="T426" s="160">
        <f>SUM(T427:T487)</f>
        <v>0</v>
      </c>
      <c r="AR426" s="153" t="s">
        <v>26</v>
      </c>
      <c r="AT426" s="161" t="s">
        <v>78</v>
      </c>
      <c r="AU426" s="161" t="s">
        <v>26</v>
      </c>
      <c r="AY426" s="153" t="s">
        <v>126</v>
      </c>
      <c r="BK426" s="162">
        <f>SUM(BK427:BK487)</f>
        <v>0</v>
      </c>
    </row>
    <row r="427" spans="2:65" s="1" customFormat="1" ht="16.5" customHeight="1">
      <c r="B427" s="163"/>
      <c r="C427" s="164" t="s">
        <v>644</v>
      </c>
      <c r="D427" s="164" t="s">
        <v>127</v>
      </c>
      <c r="E427" s="165" t="s">
        <v>645</v>
      </c>
      <c r="F427" s="166" t="s">
        <v>646</v>
      </c>
      <c r="G427" s="167" t="s">
        <v>241</v>
      </c>
      <c r="H427" s="168">
        <v>360</v>
      </c>
      <c r="I427" s="169"/>
      <c r="J427" s="170">
        <f>ROUND(I427*H427,2)</f>
        <v>0</v>
      </c>
      <c r="K427" s="166" t="s">
        <v>5</v>
      </c>
      <c r="L427" s="40"/>
      <c r="M427" s="171" t="s">
        <v>5</v>
      </c>
      <c r="N427" s="172" t="s">
        <v>50</v>
      </c>
      <c r="O427" s="41"/>
      <c r="P427" s="173">
        <f>O427*H427</f>
        <v>0</v>
      </c>
      <c r="Q427" s="173">
        <v>0</v>
      </c>
      <c r="R427" s="173">
        <f>Q427*H427</f>
        <v>0</v>
      </c>
      <c r="S427" s="173">
        <v>0</v>
      </c>
      <c r="T427" s="174">
        <f>S427*H427</f>
        <v>0</v>
      </c>
      <c r="AR427" s="23" t="s">
        <v>125</v>
      </c>
      <c r="AT427" s="23" t="s">
        <v>127</v>
      </c>
      <c r="AU427" s="23" t="s">
        <v>88</v>
      </c>
      <c r="AY427" s="23" t="s">
        <v>126</v>
      </c>
      <c r="BE427" s="175">
        <f>IF(N427="základní",J427,0)</f>
        <v>0</v>
      </c>
      <c r="BF427" s="175">
        <f>IF(N427="snížená",J427,0)</f>
        <v>0</v>
      </c>
      <c r="BG427" s="175">
        <f>IF(N427="zákl. přenesená",J427,0)</f>
        <v>0</v>
      </c>
      <c r="BH427" s="175">
        <f>IF(N427="sníž. přenesená",J427,0)</f>
        <v>0</v>
      </c>
      <c r="BI427" s="175">
        <f>IF(N427="nulová",J427,0)</f>
        <v>0</v>
      </c>
      <c r="BJ427" s="23" t="s">
        <v>26</v>
      </c>
      <c r="BK427" s="175">
        <f>ROUND(I427*H427,2)</f>
        <v>0</v>
      </c>
      <c r="BL427" s="23" t="s">
        <v>125</v>
      </c>
      <c r="BM427" s="23" t="s">
        <v>647</v>
      </c>
    </row>
    <row r="428" spans="2:65" s="1" customFormat="1" ht="13.5">
      <c r="B428" s="40"/>
      <c r="D428" s="176" t="s">
        <v>132</v>
      </c>
      <c r="F428" s="177" t="s">
        <v>646</v>
      </c>
      <c r="I428" s="178"/>
      <c r="L428" s="40"/>
      <c r="M428" s="179"/>
      <c r="N428" s="41"/>
      <c r="O428" s="41"/>
      <c r="P428" s="41"/>
      <c r="Q428" s="41"/>
      <c r="R428" s="41"/>
      <c r="S428" s="41"/>
      <c r="T428" s="69"/>
      <c r="AT428" s="23" t="s">
        <v>132</v>
      </c>
      <c r="AU428" s="23" t="s">
        <v>88</v>
      </c>
    </row>
    <row r="429" spans="2:65" s="10" customFormat="1" ht="13.5">
      <c r="B429" s="180"/>
      <c r="D429" s="176" t="s">
        <v>134</v>
      </c>
      <c r="E429" s="181" t="s">
        <v>5</v>
      </c>
      <c r="F429" s="182" t="s">
        <v>648</v>
      </c>
      <c r="H429" s="183">
        <v>360</v>
      </c>
      <c r="I429" s="184"/>
      <c r="L429" s="180"/>
      <c r="M429" s="185"/>
      <c r="N429" s="186"/>
      <c r="O429" s="186"/>
      <c r="P429" s="186"/>
      <c r="Q429" s="186"/>
      <c r="R429" s="186"/>
      <c r="S429" s="186"/>
      <c r="T429" s="187"/>
      <c r="AT429" s="181" t="s">
        <v>134</v>
      </c>
      <c r="AU429" s="181" t="s">
        <v>88</v>
      </c>
      <c r="AV429" s="10" t="s">
        <v>88</v>
      </c>
      <c r="AW429" s="10" t="s">
        <v>135</v>
      </c>
      <c r="AX429" s="10" t="s">
        <v>79</v>
      </c>
      <c r="AY429" s="181" t="s">
        <v>126</v>
      </c>
    </row>
    <row r="430" spans="2:65" s="11" customFormat="1" ht="13.5">
      <c r="B430" s="188"/>
      <c r="D430" s="176" t="s">
        <v>134</v>
      </c>
      <c r="E430" s="189" t="s">
        <v>5</v>
      </c>
      <c r="F430" s="190" t="s">
        <v>136</v>
      </c>
      <c r="H430" s="191">
        <v>360</v>
      </c>
      <c r="I430" s="192"/>
      <c r="L430" s="188"/>
      <c r="M430" s="193"/>
      <c r="N430" s="194"/>
      <c r="O430" s="194"/>
      <c r="P430" s="194"/>
      <c r="Q430" s="194"/>
      <c r="R430" s="194"/>
      <c r="S430" s="194"/>
      <c r="T430" s="195"/>
      <c r="AT430" s="189" t="s">
        <v>134</v>
      </c>
      <c r="AU430" s="189" t="s">
        <v>88</v>
      </c>
      <c r="AV430" s="11" t="s">
        <v>125</v>
      </c>
      <c r="AW430" s="11" t="s">
        <v>135</v>
      </c>
      <c r="AX430" s="11" t="s">
        <v>26</v>
      </c>
      <c r="AY430" s="189" t="s">
        <v>126</v>
      </c>
    </row>
    <row r="431" spans="2:65" s="1" customFormat="1" ht="38.25" customHeight="1">
      <c r="B431" s="163"/>
      <c r="C431" s="164" t="s">
        <v>649</v>
      </c>
      <c r="D431" s="164" t="s">
        <v>127</v>
      </c>
      <c r="E431" s="165" t="s">
        <v>650</v>
      </c>
      <c r="F431" s="166" t="s">
        <v>651</v>
      </c>
      <c r="G431" s="167" t="s">
        <v>652</v>
      </c>
      <c r="H431" s="168">
        <v>1</v>
      </c>
      <c r="I431" s="169"/>
      <c r="J431" s="170">
        <f>ROUND(I431*H431,2)</f>
        <v>0</v>
      </c>
      <c r="K431" s="166" t="s">
        <v>5</v>
      </c>
      <c r="L431" s="40"/>
      <c r="M431" s="171" t="s">
        <v>5</v>
      </c>
      <c r="N431" s="172" t="s">
        <v>50</v>
      </c>
      <c r="O431" s="41"/>
      <c r="P431" s="173">
        <f>O431*H431</f>
        <v>0</v>
      </c>
      <c r="Q431" s="173">
        <v>0</v>
      </c>
      <c r="R431" s="173">
        <f>Q431*H431</f>
        <v>0</v>
      </c>
      <c r="S431" s="173">
        <v>0</v>
      </c>
      <c r="T431" s="174">
        <f>S431*H431</f>
        <v>0</v>
      </c>
      <c r="AR431" s="23" t="s">
        <v>125</v>
      </c>
      <c r="AT431" s="23" t="s">
        <v>127</v>
      </c>
      <c r="AU431" s="23" t="s">
        <v>88</v>
      </c>
      <c r="AY431" s="23" t="s">
        <v>126</v>
      </c>
      <c r="BE431" s="175">
        <f>IF(N431="základní",J431,0)</f>
        <v>0</v>
      </c>
      <c r="BF431" s="175">
        <f>IF(N431="snížená",J431,0)</f>
        <v>0</v>
      </c>
      <c r="BG431" s="175">
        <f>IF(N431="zákl. přenesená",J431,0)</f>
        <v>0</v>
      </c>
      <c r="BH431" s="175">
        <f>IF(N431="sníž. přenesená",J431,0)</f>
        <v>0</v>
      </c>
      <c r="BI431" s="175">
        <f>IF(N431="nulová",J431,0)</f>
        <v>0</v>
      </c>
      <c r="BJ431" s="23" t="s">
        <v>26</v>
      </c>
      <c r="BK431" s="175">
        <f>ROUND(I431*H431,2)</f>
        <v>0</v>
      </c>
      <c r="BL431" s="23" t="s">
        <v>125</v>
      </c>
      <c r="BM431" s="23" t="s">
        <v>653</v>
      </c>
    </row>
    <row r="432" spans="2:65" s="1" customFormat="1" ht="13.5">
      <c r="B432" s="40"/>
      <c r="D432" s="176" t="s">
        <v>132</v>
      </c>
      <c r="F432" s="177" t="s">
        <v>654</v>
      </c>
      <c r="I432" s="178"/>
      <c r="L432" s="40"/>
      <c r="M432" s="179"/>
      <c r="N432" s="41"/>
      <c r="O432" s="41"/>
      <c r="P432" s="41"/>
      <c r="Q432" s="41"/>
      <c r="R432" s="41"/>
      <c r="S432" s="41"/>
      <c r="T432" s="69"/>
      <c r="AT432" s="23" t="s">
        <v>132</v>
      </c>
      <c r="AU432" s="23" t="s">
        <v>88</v>
      </c>
    </row>
    <row r="433" spans="2:65" s="10" customFormat="1" ht="13.5">
      <c r="B433" s="180"/>
      <c r="D433" s="176" t="s">
        <v>134</v>
      </c>
      <c r="E433" s="181" t="s">
        <v>5</v>
      </c>
      <c r="F433" s="182" t="s">
        <v>655</v>
      </c>
      <c r="H433" s="183">
        <v>1</v>
      </c>
      <c r="I433" s="184"/>
      <c r="L433" s="180"/>
      <c r="M433" s="185"/>
      <c r="N433" s="186"/>
      <c r="O433" s="186"/>
      <c r="P433" s="186"/>
      <c r="Q433" s="186"/>
      <c r="R433" s="186"/>
      <c r="S433" s="186"/>
      <c r="T433" s="187"/>
      <c r="AT433" s="181" t="s">
        <v>134</v>
      </c>
      <c r="AU433" s="181" t="s">
        <v>88</v>
      </c>
      <c r="AV433" s="10" t="s">
        <v>88</v>
      </c>
      <c r="AW433" s="10" t="s">
        <v>135</v>
      </c>
      <c r="AX433" s="10" t="s">
        <v>79</v>
      </c>
      <c r="AY433" s="181" t="s">
        <v>126</v>
      </c>
    </row>
    <row r="434" spans="2:65" s="11" customFormat="1" ht="13.5">
      <c r="B434" s="188"/>
      <c r="D434" s="176" t="s">
        <v>134</v>
      </c>
      <c r="E434" s="189" t="s">
        <v>5</v>
      </c>
      <c r="F434" s="190" t="s">
        <v>136</v>
      </c>
      <c r="H434" s="191">
        <v>1</v>
      </c>
      <c r="I434" s="192"/>
      <c r="L434" s="188"/>
      <c r="M434" s="193"/>
      <c r="N434" s="194"/>
      <c r="O434" s="194"/>
      <c r="P434" s="194"/>
      <c r="Q434" s="194"/>
      <c r="R434" s="194"/>
      <c r="S434" s="194"/>
      <c r="T434" s="195"/>
      <c r="AT434" s="189" t="s">
        <v>134</v>
      </c>
      <c r="AU434" s="189" t="s">
        <v>88</v>
      </c>
      <c r="AV434" s="11" t="s">
        <v>125</v>
      </c>
      <c r="AW434" s="11" t="s">
        <v>135</v>
      </c>
      <c r="AX434" s="11" t="s">
        <v>26</v>
      </c>
      <c r="AY434" s="189" t="s">
        <v>126</v>
      </c>
    </row>
    <row r="435" spans="2:65" s="1" customFormat="1" ht="25.5" customHeight="1">
      <c r="B435" s="163"/>
      <c r="C435" s="164" t="s">
        <v>656</v>
      </c>
      <c r="D435" s="164" t="s">
        <v>127</v>
      </c>
      <c r="E435" s="165" t="s">
        <v>657</v>
      </c>
      <c r="F435" s="166" t="s">
        <v>658</v>
      </c>
      <c r="G435" s="167" t="s">
        <v>241</v>
      </c>
      <c r="H435" s="168">
        <v>148.19999999999999</v>
      </c>
      <c r="I435" s="169"/>
      <c r="J435" s="170">
        <f>ROUND(I435*H435,2)</f>
        <v>0</v>
      </c>
      <c r="K435" s="166" t="s">
        <v>192</v>
      </c>
      <c r="L435" s="40"/>
      <c r="M435" s="171" t="s">
        <v>5</v>
      </c>
      <c r="N435" s="172" t="s">
        <v>50</v>
      </c>
      <c r="O435" s="41"/>
      <c r="P435" s="173">
        <f>O435*H435</f>
        <v>0</v>
      </c>
      <c r="Q435" s="173">
        <v>0.15539952000000001</v>
      </c>
      <c r="R435" s="173">
        <f>Q435*H435</f>
        <v>23.030208863999999</v>
      </c>
      <c r="S435" s="173">
        <v>0</v>
      </c>
      <c r="T435" s="174">
        <f>S435*H435</f>
        <v>0</v>
      </c>
      <c r="AR435" s="23" t="s">
        <v>125</v>
      </c>
      <c r="AT435" s="23" t="s">
        <v>127</v>
      </c>
      <c r="AU435" s="23" t="s">
        <v>88</v>
      </c>
      <c r="AY435" s="23" t="s">
        <v>126</v>
      </c>
      <c r="BE435" s="175">
        <f>IF(N435="základní",J435,0)</f>
        <v>0</v>
      </c>
      <c r="BF435" s="175">
        <f>IF(N435="snížená",J435,0)</f>
        <v>0</v>
      </c>
      <c r="BG435" s="175">
        <f>IF(N435="zákl. přenesená",J435,0)</f>
        <v>0</v>
      </c>
      <c r="BH435" s="175">
        <f>IF(N435="sníž. přenesená",J435,0)</f>
        <v>0</v>
      </c>
      <c r="BI435" s="175">
        <f>IF(N435="nulová",J435,0)</f>
        <v>0</v>
      </c>
      <c r="BJ435" s="23" t="s">
        <v>26</v>
      </c>
      <c r="BK435" s="175">
        <f>ROUND(I435*H435,2)</f>
        <v>0</v>
      </c>
      <c r="BL435" s="23" t="s">
        <v>125</v>
      </c>
      <c r="BM435" s="23" t="s">
        <v>659</v>
      </c>
    </row>
    <row r="436" spans="2:65" s="1" customFormat="1" ht="40.5">
      <c r="B436" s="40"/>
      <c r="D436" s="176" t="s">
        <v>132</v>
      </c>
      <c r="F436" s="177" t="s">
        <v>660</v>
      </c>
      <c r="I436" s="178"/>
      <c r="L436" s="40"/>
      <c r="M436" s="179"/>
      <c r="N436" s="41"/>
      <c r="O436" s="41"/>
      <c r="P436" s="41"/>
      <c r="Q436" s="41"/>
      <c r="R436" s="41"/>
      <c r="S436" s="41"/>
      <c r="T436" s="69"/>
      <c r="AT436" s="23" t="s">
        <v>132</v>
      </c>
      <c r="AU436" s="23" t="s">
        <v>88</v>
      </c>
    </row>
    <row r="437" spans="2:65" s="10" customFormat="1" ht="13.5">
      <c r="B437" s="180"/>
      <c r="D437" s="176" t="s">
        <v>134</v>
      </c>
      <c r="E437" s="181" t="s">
        <v>5</v>
      </c>
      <c r="F437" s="182" t="s">
        <v>661</v>
      </c>
      <c r="H437" s="183">
        <v>88.8</v>
      </c>
      <c r="I437" s="184"/>
      <c r="L437" s="180"/>
      <c r="M437" s="185"/>
      <c r="N437" s="186"/>
      <c r="O437" s="186"/>
      <c r="P437" s="186"/>
      <c r="Q437" s="186"/>
      <c r="R437" s="186"/>
      <c r="S437" s="186"/>
      <c r="T437" s="187"/>
      <c r="AT437" s="181" t="s">
        <v>134</v>
      </c>
      <c r="AU437" s="181" t="s">
        <v>88</v>
      </c>
      <c r="AV437" s="10" t="s">
        <v>88</v>
      </c>
      <c r="AW437" s="10" t="s">
        <v>135</v>
      </c>
      <c r="AX437" s="10" t="s">
        <v>79</v>
      </c>
      <c r="AY437" s="181" t="s">
        <v>126</v>
      </c>
    </row>
    <row r="438" spans="2:65" s="10" customFormat="1" ht="13.5">
      <c r="B438" s="180"/>
      <c r="D438" s="176" t="s">
        <v>134</v>
      </c>
      <c r="E438" s="181" t="s">
        <v>5</v>
      </c>
      <c r="F438" s="182" t="s">
        <v>662</v>
      </c>
      <c r="H438" s="183">
        <v>2.8</v>
      </c>
      <c r="I438" s="184"/>
      <c r="L438" s="180"/>
      <c r="M438" s="185"/>
      <c r="N438" s="186"/>
      <c r="O438" s="186"/>
      <c r="P438" s="186"/>
      <c r="Q438" s="186"/>
      <c r="R438" s="186"/>
      <c r="S438" s="186"/>
      <c r="T438" s="187"/>
      <c r="AT438" s="181" t="s">
        <v>134</v>
      </c>
      <c r="AU438" s="181" t="s">
        <v>88</v>
      </c>
      <c r="AV438" s="10" t="s">
        <v>88</v>
      </c>
      <c r="AW438" s="10" t="s">
        <v>135</v>
      </c>
      <c r="AX438" s="10" t="s">
        <v>79</v>
      </c>
      <c r="AY438" s="181" t="s">
        <v>126</v>
      </c>
    </row>
    <row r="439" spans="2:65" s="10" customFormat="1" ht="13.5">
      <c r="B439" s="180"/>
      <c r="D439" s="176" t="s">
        <v>134</v>
      </c>
      <c r="E439" s="181" t="s">
        <v>5</v>
      </c>
      <c r="F439" s="182" t="s">
        <v>663</v>
      </c>
      <c r="H439" s="183">
        <v>2</v>
      </c>
      <c r="I439" s="184"/>
      <c r="L439" s="180"/>
      <c r="M439" s="185"/>
      <c r="N439" s="186"/>
      <c r="O439" s="186"/>
      <c r="P439" s="186"/>
      <c r="Q439" s="186"/>
      <c r="R439" s="186"/>
      <c r="S439" s="186"/>
      <c r="T439" s="187"/>
      <c r="AT439" s="181" t="s">
        <v>134</v>
      </c>
      <c r="AU439" s="181" t="s">
        <v>88</v>
      </c>
      <c r="AV439" s="10" t="s">
        <v>88</v>
      </c>
      <c r="AW439" s="10" t="s">
        <v>135</v>
      </c>
      <c r="AX439" s="10" t="s">
        <v>79</v>
      </c>
      <c r="AY439" s="181" t="s">
        <v>126</v>
      </c>
    </row>
    <row r="440" spans="2:65" s="10" customFormat="1" ht="13.5">
      <c r="B440" s="180"/>
      <c r="D440" s="176" t="s">
        <v>134</v>
      </c>
      <c r="E440" s="181" t="s">
        <v>5</v>
      </c>
      <c r="F440" s="182" t="s">
        <v>664</v>
      </c>
      <c r="H440" s="183">
        <v>4</v>
      </c>
      <c r="I440" s="184"/>
      <c r="L440" s="180"/>
      <c r="M440" s="185"/>
      <c r="N440" s="186"/>
      <c r="O440" s="186"/>
      <c r="P440" s="186"/>
      <c r="Q440" s="186"/>
      <c r="R440" s="186"/>
      <c r="S440" s="186"/>
      <c r="T440" s="187"/>
      <c r="AT440" s="181" t="s">
        <v>134</v>
      </c>
      <c r="AU440" s="181" t="s">
        <v>88</v>
      </c>
      <c r="AV440" s="10" t="s">
        <v>88</v>
      </c>
      <c r="AW440" s="10" t="s">
        <v>135</v>
      </c>
      <c r="AX440" s="10" t="s">
        <v>79</v>
      </c>
      <c r="AY440" s="181" t="s">
        <v>126</v>
      </c>
    </row>
    <row r="441" spans="2:65" s="10" customFormat="1" ht="13.5">
      <c r="B441" s="180"/>
      <c r="D441" s="176" t="s">
        <v>134</v>
      </c>
      <c r="E441" s="181" t="s">
        <v>5</v>
      </c>
      <c r="F441" s="182" t="s">
        <v>665</v>
      </c>
      <c r="H441" s="183">
        <v>1.1000000000000001</v>
      </c>
      <c r="I441" s="184"/>
      <c r="L441" s="180"/>
      <c r="M441" s="185"/>
      <c r="N441" s="186"/>
      <c r="O441" s="186"/>
      <c r="P441" s="186"/>
      <c r="Q441" s="186"/>
      <c r="R441" s="186"/>
      <c r="S441" s="186"/>
      <c r="T441" s="187"/>
      <c r="AT441" s="181" t="s">
        <v>134</v>
      </c>
      <c r="AU441" s="181" t="s">
        <v>88</v>
      </c>
      <c r="AV441" s="10" t="s">
        <v>88</v>
      </c>
      <c r="AW441" s="10" t="s">
        <v>135</v>
      </c>
      <c r="AX441" s="10" t="s">
        <v>79</v>
      </c>
      <c r="AY441" s="181" t="s">
        <v>126</v>
      </c>
    </row>
    <row r="442" spans="2:65" s="10" customFormat="1" ht="13.5">
      <c r="B442" s="180"/>
      <c r="D442" s="176" t="s">
        <v>134</v>
      </c>
      <c r="E442" s="181" t="s">
        <v>5</v>
      </c>
      <c r="F442" s="182" t="s">
        <v>666</v>
      </c>
      <c r="H442" s="183">
        <v>49.5</v>
      </c>
      <c r="I442" s="184"/>
      <c r="L442" s="180"/>
      <c r="M442" s="185"/>
      <c r="N442" s="186"/>
      <c r="O442" s="186"/>
      <c r="P442" s="186"/>
      <c r="Q442" s="186"/>
      <c r="R442" s="186"/>
      <c r="S442" s="186"/>
      <c r="T442" s="187"/>
      <c r="AT442" s="181" t="s">
        <v>134</v>
      </c>
      <c r="AU442" s="181" t="s">
        <v>88</v>
      </c>
      <c r="AV442" s="10" t="s">
        <v>88</v>
      </c>
      <c r="AW442" s="10" t="s">
        <v>135</v>
      </c>
      <c r="AX442" s="10" t="s">
        <v>79</v>
      </c>
      <c r="AY442" s="181" t="s">
        <v>126</v>
      </c>
    </row>
    <row r="443" spans="2:65" s="11" customFormat="1" ht="13.5">
      <c r="B443" s="188"/>
      <c r="D443" s="176" t="s">
        <v>134</v>
      </c>
      <c r="E443" s="189" t="s">
        <v>5</v>
      </c>
      <c r="F443" s="190" t="s">
        <v>136</v>
      </c>
      <c r="H443" s="191">
        <v>148.19999999999999</v>
      </c>
      <c r="I443" s="192"/>
      <c r="L443" s="188"/>
      <c r="M443" s="193"/>
      <c r="N443" s="194"/>
      <c r="O443" s="194"/>
      <c r="P443" s="194"/>
      <c r="Q443" s="194"/>
      <c r="R443" s="194"/>
      <c r="S443" s="194"/>
      <c r="T443" s="195"/>
      <c r="AT443" s="189" t="s">
        <v>134</v>
      </c>
      <c r="AU443" s="189" t="s">
        <v>88</v>
      </c>
      <c r="AV443" s="11" t="s">
        <v>125</v>
      </c>
      <c r="AW443" s="11" t="s">
        <v>135</v>
      </c>
      <c r="AX443" s="11" t="s">
        <v>26</v>
      </c>
      <c r="AY443" s="189" t="s">
        <v>126</v>
      </c>
    </row>
    <row r="444" spans="2:65" s="1" customFormat="1" ht="16.5" customHeight="1">
      <c r="B444" s="163"/>
      <c r="C444" s="215" t="s">
        <v>667</v>
      </c>
      <c r="D444" s="215" t="s">
        <v>260</v>
      </c>
      <c r="E444" s="216" t="s">
        <v>668</v>
      </c>
      <c r="F444" s="217" t="s">
        <v>669</v>
      </c>
      <c r="G444" s="218" t="s">
        <v>199</v>
      </c>
      <c r="H444" s="219">
        <v>1.155</v>
      </c>
      <c r="I444" s="220"/>
      <c r="J444" s="221">
        <f>ROUND(I444*H444,2)</f>
        <v>0</v>
      </c>
      <c r="K444" s="217" t="s">
        <v>192</v>
      </c>
      <c r="L444" s="222"/>
      <c r="M444" s="223" t="s">
        <v>5</v>
      </c>
      <c r="N444" s="224" t="s">
        <v>50</v>
      </c>
      <c r="O444" s="41"/>
      <c r="P444" s="173">
        <f>O444*H444</f>
        <v>0</v>
      </c>
      <c r="Q444" s="173">
        <v>8.5000000000000006E-2</v>
      </c>
      <c r="R444" s="173">
        <f>Q444*H444</f>
        <v>9.8175000000000012E-2</v>
      </c>
      <c r="S444" s="173">
        <v>0</v>
      </c>
      <c r="T444" s="174">
        <f>S444*H444</f>
        <v>0</v>
      </c>
      <c r="AR444" s="23" t="s">
        <v>227</v>
      </c>
      <c r="AT444" s="23" t="s">
        <v>260</v>
      </c>
      <c r="AU444" s="23" t="s">
        <v>88</v>
      </c>
      <c r="AY444" s="23" t="s">
        <v>126</v>
      </c>
      <c r="BE444" s="175">
        <f>IF(N444="základní",J444,0)</f>
        <v>0</v>
      </c>
      <c r="BF444" s="175">
        <f>IF(N444="snížená",J444,0)</f>
        <v>0</v>
      </c>
      <c r="BG444" s="175">
        <f>IF(N444="zákl. přenesená",J444,0)</f>
        <v>0</v>
      </c>
      <c r="BH444" s="175">
        <f>IF(N444="sníž. přenesená",J444,0)</f>
        <v>0</v>
      </c>
      <c r="BI444" s="175">
        <f>IF(N444="nulová",J444,0)</f>
        <v>0</v>
      </c>
      <c r="BJ444" s="23" t="s">
        <v>26</v>
      </c>
      <c r="BK444" s="175">
        <f>ROUND(I444*H444,2)</f>
        <v>0</v>
      </c>
      <c r="BL444" s="23" t="s">
        <v>125</v>
      </c>
      <c r="BM444" s="23" t="s">
        <v>670</v>
      </c>
    </row>
    <row r="445" spans="2:65" s="1" customFormat="1" ht="13.5">
      <c r="B445" s="40"/>
      <c r="D445" s="176" t="s">
        <v>132</v>
      </c>
      <c r="F445" s="177" t="s">
        <v>671</v>
      </c>
      <c r="I445" s="178"/>
      <c r="L445" s="40"/>
      <c r="M445" s="179"/>
      <c r="N445" s="41"/>
      <c r="O445" s="41"/>
      <c r="P445" s="41"/>
      <c r="Q445" s="41"/>
      <c r="R445" s="41"/>
      <c r="S445" s="41"/>
      <c r="T445" s="69"/>
      <c r="AT445" s="23" t="s">
        <v>132</v>
      </c>
      <c r="AU445" s="23" t="s">
        <v>88</v>
      </c>
    </row>
    <row r="446" spans="2:65" s="10" customFormat="1" ht="13.5">
      <c r="B446" s="180"/>
      <c r="D446" s="176" t="s">
        <v>134</v>
      </c>
      <c r="E446" s="181" t="s">
        <v>5</v>
      </c>
      <c r="F446" s="182" t="s">
        <v>672</v>
      </c>
      <c r="H446" s="183">
        <v>1.155</v>
      </c>
      <c r="I446" s="184"/>
      <c r="L446" s="180"/>
      <c r="M446" s="185"/>
      <c r="N446" s="186"/>
      <c r="O446" s="186"/>
      <c r="P446" s="186"/>
      <c r="Q446" s="186"/>
      <c r="R446" s="186"/>
      <c r="S446" s="186"/>
      <c r="T446" s="187"/>
      <c r="AT446" s="181" t="s">
        <v>134</v>
      </c>
      <c r="AU446" s="181" t="s">
        <v>88</v>
      </c>
      <c r="AV446" s="10" t="s">
        <v>88</v>
      </c>
      <c r="AW446" s="10" t="s">
        <v>135</v>
      </c>
      <c r="AX446" s="10" t="s">
        <v>79</v>
      </c>
      <c r="AY446" s="181" t="s">
        <v>126</v>
      </c>
    </row>
    <row r="447" spans="2:65" s="11" customFormat="1" ht="13.5">
      <c r="B447" s="188"/>
      <c r="D447" s="176" t="s">
        <v>134</v>
      </c>
      <c r="E447" s="189" t="s">
        <v>5</v>
      </c>
      <c r="F447" s="190" t="s">
        <v>136</v>
      </c>
      <c r="H447" s="191">
        <v>1.155</v>
      </c>
      <c r="I447" s="192"/>
      <c r="L447" s="188"/>
      <c r="M447" s="193"/>
      <c r="N447" s="194"/>
      <c r="O447" s="194"/>
      <c r="P447" s="194"/>
      <c r="Q447" s="194"/>
      <c r="R447" s="194"/>
      <c r="S447" s="194"/>
      <c r="T447" s="195"/>
      <c r="AT447" s="189" t="s">
        <v>134</v>
      </c>
      <c r="AU447" s="189" t="s">
        <v>88</v>
      </c>
      <c r="AV447" s="11" t="s">
        <v>125</v>
      </c>
      <c r="AW447" s="11" t="s">
        <v>135</v>
      </c>
      <c r="AX447" s="11" t="s">
        <v>26</v>
      </c>
      <c r="AY447" s="189" t="s">
        <v>126</v>
      </c>
    </row>
    <row r="448" spans="2:65" s="1" customFormat="1" ht="16.5" customHeight="1">
      <c r="B448" s="163"/>
      <c r="C448" s="215" t="s">
        <v>673</v>
      </c>
      <c r="D448" s="215" t="s">
        <v>260</v>
      </c>
      <c r="E448" s="216" t="s">
        <v>674</v>
      </c>
      <c r="F448" s="217" t="s">
        <v>675</v>
      </c>
      <c r="G448" s="218" t="s">
        <v>241</v>
      </c>
      <c r="H448" s="219">
        <v>93.24</v>
      </c>
      <c r="I448" s="220"/>
      <c r="J448" s="221">
        <f>ROUND(I448*H448,2)</f>
        <v>0</v>
      </c>
      <c r="K448" s="217" t="s">
        <v>192</v>
      </c>
      <c r="L448" s="222"/>
      <c r="M448" s="223" t="s">
        <v>5</v>
      </c>
      <c r="N448" s="224" t="s">
        <v>50</v>
      </c>
      <c r="O448" s="41"/>
      <c r="P448" s="173">
        <f>O448*H448</f>
        <v>0</v>
      </c>
      <c r="Q448" s="173">
        <v>0.108</v>
      </c>
      <c r="R448" s="173">
        <f>Q448*H448</f>
        <v>10.06992</v>
      </c>
      <c r="S448" s="173">
        <v>0</v>
      </c>
      <c r="T448" s="174">
        <f>S448*H448</f>
        <v>0</v>
      </c>
      <c r="AR448" s="23" t="s">
        <v>227</v>
      </c>
      <c r="AT448" s="23" t="s">
        <v>260</v>
      </c>
      <c r="AU448" s="23" t="s">
        <v>88</v>
      </c>
      <c r="AY448" s="23" t="s">
        <v>126</v>
      </c>
      <c r="BE448" s="175">
        <f>IF(N448="základní",J448,0)</f>
        <v>0</v>
      </c>
      <c r="BF448" s="175">
        <f>IF(N448="snížená",J448,0)</f>
        <v>0</v>
      </c>
      <c r="BG448" s="175">
        <f>IF(N448="zákl. přenesená",J448,0)</f>
        <v>0</v>
      </c>
      <c r="BH448" s="175">
        <f>IF(N448="sníž. přenesená",J448,0)</f>
        <v>0</v>
      </c>
      <c r="BI448" s="175">
        <f>IF(N448="nulová",J448,0)</f>
        <v>0</v>
      </c>
      <c r="BJ448" s="23" t="s">
        <v>26</v>
      </c>
      <c r="BK448" s="175">
        <f>ROUND(I448*H448,2)</f>
        <v>0</v>
      </c>
      <c r="BL448" s="23" t="s">
        <v>125</v>
      </c>
      <c r="BM448" s="23" t="s">
        <v>676</v>
      </c>
    </row>
    <row r="449" spans="2:65" s="1" customFormat="1" ht="13.5">
      <c r="B449" s="40"/>
      <c r="D449" s="176" t="s">
        <v>132</v>
      </c>
      <c r="F449" s="177" t="s">
        <v>675</v>
      </c>
      <c r="I449" s="178"/>
      <c r="L449" s="40"/>
      <c r="M449" s="179"/>
      <c r="N449" s="41"/>
      <c r="O449" s="41"/>
      <c r="P449" s="41"/>
      <c r="Q449" s="41"/>
      <c r="R449" s="41"/>
      <c r="S449" s="41"/>
      <c r="T449" s="69"/>
      <c r="AT449" s="23" t="s">
        <v>132</v>
      </c>
      <c r="AU449" s="23" t="s">
        <v>88</v>
      </c>
    </row>
    <row r="450" spans="2:65" s="10" customFormat="1" ht="13.5">
      <c r="B450" s="180"/>
      <c r="D450" s="176" t="s">
        <v>134</v>
      </c>
      <c r="E450" s="181" t="s">
        <v>5</v>
      </c>
      <c r="F450" s="182" t="s">
        <v>677</v>
      </c>
      <c r="H450" s="183">
        <v>93.24</v>
      </c>
      <c r="I450" s="184"/>
      <c r="L450" s="180"/>
      <c r="M450" s="185"/>
      <c r="N450" s="186"/>
      <c r="O450" s="186"/>
      <c r="P450" s="186"/>
      <c r="Q450" s="186"/>
      <c r="R450" s="186"/>
      <c r="S450" s="186"/>
      <c r="T450" s="187"/>
      <c r="AT450" s="181" t="s">
        <v>134</v>
      </c>
      <c r="AU450" s="181" t="s">
        <v>88</v>
      </c>
      <c r="AV450" s="10" t="s">
        <v>88</v>
      </c>
      <c r="AW450" s="10" t="s">
        <v>135</v>
      </c>
      <c r="AX450" s="10" t="s">
        <v>79</v>
      </c>
      <c r="AY450" s="181" t="s">
        <v>126</v>
      </c>
    </row>
    <row r="451" spans="2:65" s="11" customFormat="1" ht="13.5">
      <c r="B451" s="188"/>
      <c r="D451" s="176" t="s">
        <v>134</v>
      </c>
      <c r="E451" s="189" t="s">
        <v>5</v>
      </c>
      <c r="F451" s="190" t="s">
        <v>136</v>
      </c>
      <c r="H451" s="191">
        <v>93.24</v>
      </c>
      <c r="I451" s="192"/>
      <c r="L451" s="188"/>
      <c r="M451" s="193"/>
      <c r="N451" s="194"/>
      <c r="O451" s="194"/>
      <c r="P451" s="194"/>
      <c r="Q451" s="194"/>
      <c r="R451" s="194"/>
      <c r="S451" s="194"/>
      <c r="T451" s="195"/>
      <c r="AT451" s="189" t="s">
        <v>134</v>
      </c>
      <c r="AU451" s="189" t="s">
        <v>88</v>
      </c>
      <c r="AV451" s="11" t="s">
        <v>125</v>
      </c>
      <c r="AW451" s="11" t="s">
        <v>135</v>
      </c>
      <c r="AX451" s="11" t="s">
        <v>26</v>
      </c>
      <c r="AY451" s="189" t="s">
        <v>126</v>
      </c>
    </row>
    <row r="452" spans="2:65" s="1" customFormat="1" ht="16.5" customHeight="1">
      <c r="B452" s="163"/>
      <c r="C452" s="215" t="s">
        <v>678</v>
      </c>
      <c r="D452" s="215" t="s">
        <v>260</v>
      </c>
      <c r="E452" s="216" t="s">
        <v>679</v>
      </c>
      <c r="F452" s="217" t="s">
        <v>680</v>
      </c>
      <c r="G452" s="218" t="s">
        <v>241</v>
      </c>
      <c r="H452" s="219">
        <v>2.94</v>
      </c>
      <c r="I452" s="220"/>
      <c r="J452" s="221">
        <f>ROUND(I452*H452,2)</f>
        <v>0</v>
      </c>
      <c r="K452" s="217" t="s">
        <v>192</v>
      </c>
      <c r="L452" s="222"/>
      <c r="M452" s="223" t="s">
        <v>5</v>
      </c>
      <c r="N452" s="224" t="s">
        <v>50</v>
      </c>
      <c r="O452" s="41"/>
      <c r="P452" s="173">
        <f>O452*H452</f>
        <v>0</v>
      </c>
      <c r="Q452" s="173">
        <v>4.8300000000000003E-2</v>
      </c>
      <c r="R452" s="173">
        <f>Q452*H452</f>
        <v>0.14200200000000002</v>
      </c>
      <c r="S452" s="173">
        <v>0</v>
      </c>
      <c r="T452" s="174">
        <f>S452*H452</f>
        <v>0</v>
      </c>
      <c r="AR452" s="23" t="s">
        <v>227</v>
      </c>
      <c r="AT452" s="23" t="s">
        <v>260</v>
      </c>
      <c r="AU452" s="23" t="s">
        <v>88</v>
      </c>
      <c r="AY452" s="23" t="s">
        <v>126</v>
      </c>
      <c r="BE452" s="175">
        <f>IF(N452="základní",J452,0)</f>
        <v>0</v>
      </c>
      <c r="BF452" s="175">
        <f>IF(N452="snížená",J452,0)</f>
        <v>0</v>
      </c>
      <c r="BG452" s="175">
        <f>IF(N452="zákl. přenesená",J452,0)</f>
        <v>0</v>
      </c>
      <c r="BH452" s="175">
        <f>IF(N452="sníž. přenesená",J452,0)</f>
        <v>0</v>
      </c>
      <c r="BI452" s="175">
        <f>IF(N452="nulová",J452,0)</f>
        <v>0</v>
      </c>
      <c r="BJ452" s="23" t="s">
        <v>26</v>
      </c>
      <c r="BK452" s="175">
        <f>ROUND(I452*H452,2)</f>
        <v>0</v>
      </c>
      <c r="BL452" s="23" t="s">
        <v>125</v>
      </c>
      <c r="BM452" s="23" t="s">
        <v>681</v>
      </c>
    </row>
    <row r="453" spans="2:65" s="1" customFormat="1" ht="13.5">
      <c r="B453" s="40"/>
      <c r="D453" s="176" t="s">
        <v>132</v>
      </c>
      <c r="F453" s="177" t="s">
        <v>680</v>
      </c>
      <c r="I453" s="178"/>
      <c r="L453" s="40"/>
      <c r="M453" s="179"/>
      <c r="N453" s="41"/>
      <c r="O453" s="41"/>
      <c r="P453" s="41"/>
      <c r="Q453" s="41"/>
      <c r="R453" s="41"/>
      <c r="S453" s="41"/>
      <c r="T453" s="69"/>
      <c r="AT453" s="23" t="s">
        <v>132</v>
      </c>
      <c r="AU453" s="23" t="s">
        <v>88</v>
      </c>
    </row>
    <row r="454" spans="2:65" s="10" customFormat="1" ht="13.5">
      <c r="B454" s="180"/>
      <c r="D454" s="176" t="s">
        <v>134</v>
      </c>
      <c r="E454" s="181" t="s">
        <v>5</v>
      </c>
      <c r="F454" s="182" t="s">
        <v>682</v>
      </c>
      <c r="H454" s="183">
        <v>2.94</v>
      </c>
      <c r="I454" s="184"/>
      <c r="L454" s="180"/>
      <c r="M454" s="185"/>
      <c r="N454" s="186"/>
      <c r="O454" s="186"/>
      <c r="P454" s="186"/>
      <c r="Q454" s="186"/>
      <c r="R454" s="186"/>
      <c r="S454" s="186"/>
      <c r="T454" s="187"/>
      <c r="AT454" s="181" t="s">
        <v>134</v>
      </c>
      <c r="AU454" s="181" t="s">
        <v>88</v>
      </c>
      <c r="AV454" s="10" t="s">
        <v>88</v>
      </c>
      <c r="AW454" s="10" t="s">
        <v>135</v>
      </c>
      <c r="AX454" s="10" t="s">
        <v>79</v>
      </c>
      <c r="AY454" s="181" t="s">
        <v>126</v>
      </c>
    </row>
    <row r="455" spans="2:65" s="11" customFormat="1" ht="13.5">
      <c r="B455" s="188"/>
      <c r="D455" s="176" t="s">
        <v>134</v>
      </c>
      <c r="E455" s="189" t="s">
        <v>5</v>
      </c>
      <c r="F455" s="190" t="s">
        <v>136</v>
      </c>
      <c r="H455" s="191">
        <v>2.94</v>
      </c>
      <c r="I455" s="192"/>
      <c r="L455" s="188"/>
      <c r="M455" s="193"/>
      <c r="N455" s="194"/>
      <c r="O455" s="194"/>
      <c r="P455" s="194"/>
      <c r="Q455" s="194"/>
      <c r="R455" s="194"/>
      <c r="S455" s="194"/>
      <c r="T455" s="195"/>
      <c r="AT455" s="189" t="s">
        <v>134</v>
      </c>
      <c r="AU455" s="189" t="s">
        <v>88</v>
      </c>
      <c r="AV455" s="11" t="s">
        <v>125</v>
      </c>
      <c r="AW455" s="11" t="s">
        <v>135</v>
      </c>
      <c r="AX455" s="11" t="s">
        <v>26</v>
      </c>
      <c r="AY455" s="189" t="s">
        <v>126</v>
      </c>
    </row>
    <row r="456" spans="2:65" s="1" customFormat="1" ht="16.5" customHeight="1">
      <c r="B456" s="163"/>
      <c r="C456" s="215" t="s">
        <v>683</v>
      </c>
      <c r="D456" s="215" t="s">
        <v>260</v>
      </c>
      <c r="E456" s="216" t="s">
        <v>684</v>
      </c>
      <c r="F456" s="217" t="s">
        <v>685</v>
      </c>
      <c r="G456" s="218" t="s">
        <v>241</v>
      </c>
      <c r="H456" s="219">
        <v>2</v>
      </c>
      <c r="I456" s="220"/>
      <c r="J456" s="221">
        <f>ROUND(I456*H456,2)</f>
        <v>0</v>
      </c>
      <c r="K456" s="217" t="s">
        <v>192</v>
      </c>
      <c r="L456" s="222"/>
      <c r="M456" s="223" t="s">
        <v>5</v>
      </c>
      <c r="N456" s="224" t="s">
        <v>50</v>
      </c>
      <c r="O456" s="41"/>
      <c r="P456" s="173">
        <f>O456*H456</f>
        <v>0</v>
      </c>
      <c r="Q456" s="173">
        <v>6.4000000000000001E-2</v>
      </c>
      <c r="R456" s="173">
        <f>Q456*H456</f>
        <v>0.128</v>
      </c>
      <c r="S456" s="173">
        <v>0</v>
      </c>
      <c r="T456" s="174">
        <f>S456*H456</f>
        <v>0</v>
      </c>
      <c r="AR456" s="23" t="s">
        <v>227</v>
      </c>
      <c r="AT456" s="23" t="s">
        <v>260</v>
      </c>
      <c r="AU456" s="23" t="s">
        <v>88</v>
      </c>
      <c r="AY456" s="23" t="s">
        <v>126</v>
      </c>
      <c r="BE456" s="175">
        <f>IF(N456="základní",J456,0)</f>
        <v>0</v>
      </c>
      <c r="BF456" s="175">
        <f>IF(N456="snížená",J456,0)</f>
        <v>0</v>
      </c>
      <c r="BG456" s="175">
        <f>IF(N456="zákl. přenesená",J456,0)</f>
        <v>0</v>
      </c>
      <c r="BH456" s="175">
        <f>IF(N456="sníž. přenesená",J456,0)</f>
        <v>0</v>
      </c>
      <c r="BI456" s="175">
        <f>IF(N456="nulová",J456,0)</f>
        <v>0</v>
      </c>
      <c r="BJ456" s="23" t="s">
        <v>26</v>
      </c>
      <c r="BK456" s="175">
        <f>ROUND(I456*H456,2)</f>
        <v>0</v>
      </c>
      <c r="BL456" s="23" t="s">
        <v>125</v>
      </c>
      <c r="BM456" s="23" t="s">
        <v>686</v>
      </c>
    </row>
    <row r="457" spans="2:65" s="1" customFormat="1" ht="13.5">
      <c r="B457" s="40"/>
      <c r="D457" s="176" t="s">
        <v>132</v>
      </c>
      <c r="F457" s="177" t="s">
        <v>685</v>
      </c>
      <c r="I457" s="178"/>
      <c r="L457" s="40"/>
      <c r="M457" s="179"/>
      <c r="N457" s="41"/>
      <c r="O457" s="41"/>
      <c r="P457" s="41"/>
      <c r="Q457" s="41"/>
      <c r="R457" s="41"/>
      <c r="S457" s="41"/>
      <c r="T457" s="69"/>
      <c r="AT457" s="23" t="s">
        <v>132</v>
      </c>
      <c r="AU457" s="23" t="s">
        <v>88</v>
      </c>
    </row>
    <row r="458" spans="2:65" s="10" customFormat="1" ht="13.5">
      <c r="B458" s="180"/>
      <c r="D458" s="176" t="s">
        <v>134</v>
      </c>
      <c r="E458" s="181" t="s">
        <v>5</v>
      </c>
      <c r="F458" s="182" t="s">
        <v>687</v>
      </c>
      <c r="H458" s="183">
        <v>2</v>
      </c>
      <c r="I458" s="184"/>
      <c r="L458" s="180"/>
      <c r="M458" s="185"/>
      <c r="N458" s="186"/>
      <c r="O458" s="186"/>
      <c r="P458" s="186"/>
      <c r="Q458" s="186"/>
      <c r="R458" s="186"/>
      <c r="S458" s="186"/>
      <c r="T458" s="187"/>
      <c r="AT458" s="181" t="s">
        <v>134</v>
      </c>
      <c r="AU458" s="181" t="s">
        <v>88</v>
      </c>
      <c r="AV458" s="10" t="s">
        <v>88</v>
      </c>
      <c r="AW458" s="10" t="s">
        <v>135</v>
      </c>
      <c r="AX458" s="10" t="s">
        <v>79</v>
      </c>
      <c r="AY458" s="181" t="s">
        <v>126</v>
      </c>
    </row>
    <row r="459" spans="2:65" s="11" customFormat="1" ht="13.5">
      <c r="B459" s="188"/>
      <c r="D459" s="176" t="s">
        <v>134</v>
      </c>
      <c r="E459" s="189" t="s">
        <v>5</v>
      </c>
      <c r="F459" s="190" t="s">
        <v>136</v>
      </c>
      <c r="H459" s="191">
        <v>2</v>
      </c>
      <c r="I459" s="192"/>
      <c r="L459" s="188"/>
      <c r="M459" s="193"/>
      <c r="N459" s="194"/>
      <c r="O459" s="194"/>
      <c r="P459" s="194"/>
      <c r="Q459" s="194"/>
      <c r="R459" s="194"/>
      <c r="S459" s="194"/>
      <c r="T459" s="195"/>
      <c r="AT459" s="189" t="s">
        <v>134</v>
      </c>
      <c r="AU459" s="189" t="s">
        <v>88</v>
      </c>
      <c r="AV459" s="11" t="s">
        <v>125</v>
      </c>
      <c r="AW459" s="11" t="s">
        <v>135</v>
      </c>
      <c r="AX459" s="11" t="s">
        <v>26</v>
      </c>
      <c r="AY459" s="189" t="s">
        <v>126</v>
      </c>
    </row>
    <row r="460" spans="2:65" s="1" customFormat="1" ht="16.5" customHeight="1">
      <c r="B460" s="163"/>
      <c r="C460" s="215" t="s">
        <v>688</v>
      </c>
      <c r="D460" s="215" t="s">
        <v>260</v>
      </c>
      <c r="E460" s="216" t="s">
        <v>689</v>
      </c>
      <c r="F460" s="217" t="s">
        <v>690</v>
      </c>
      <c r="G460" s="218" t="s">
        <v>241</v>
      </c>
      <c r="H460" s="219">
        <v>4</v>
      </c>
      <c r="I460" s="220"/>
      <c r="J460" s="221">
        <f>ROUND(I460*H460,2)</f>
        <v>0</v>
      </c>
      <c r="K460" s="217" t="s">
        <v>5</v>
      </c>
      <c r="L460" s="222"/>
      <c r="M460" s="223" t="s">
        <v>5</v>
      </c>
      <c r="N460" s="224" t="s">
        <v>50</v>
      </c>
      <c r="O460" s="41"/>
      <c r="P460" s="173">
        <f>O460*H460</f>
        <v>0</v>
      </c>
      <c r="Q460" s="173">
        <v>7.8200000000000006E-2</v>
      </c>
      <c r="R460" s="173">
        <f>Q460*H460</f>
        <v>0.31280000000000002</v>
      </c>
      <c r="S460" s="173">
        <v>0</v>
      </c>
      <c r="T460" s="174">
        <f>S460*H460</f>
        <v>0</v>
      </c>
      <c r="AR460" s="23" t="s">
        <v>227</v>
      </c>
      <c r="AT460" s="23" t="s">
        <v>260</v>
      </c>
      <c r="AU460" s="23" t="s">
        <v>88</v>
      </c>
      <c r="AY460" s="23" t="s">
        <v>126</v>
      </c>
      <c r="BE460" s="175">
        <f>IF(N460="základní",J460,0)</f>
        <v>0</v>
      </c>
      <c r="BF460" s="175">
        <f>IF(N460="snížená",J460,0)</f>
        <v>0</v>
      </c>
      <c r="BG460" s="175">
        <f>IF(N460="zákl. přenesená",J460,0)</f>
        <v>0</v>
      </c>
      <c r="BH460" s="175">
        <f>IF(N460="sníž. přenesená",J460,0)</f>
        <v>0</v>
      </c>
      <c r="BI460" s="175">
        <f>IF(N460="nulová",J460,0)</f>
        <v>0</v>
      </c>
      <c r="BJ460" s="23" t="s">
        <v>26</v>
      </c>
      <c r="BK460" s="175">
        <f>ROUND(I460*H460,2)</f>
        <v>0</v>
      </c>
      <c r="BL460" s="23" t="s">
        <v>125</v>
      </c>
      <c r="BM460" s="23" t="s">
        <v>691</v>
      </c>
    </row>
    <row r="461" spans="2:65" s="1" customFormat="1" ht="13.5">
      <c r="B461" s="40"/>
      <c r="D461" s="176" t="s">
        <v>132</v>
      </c>
      <c r="F461" s="177" t="s">
        <v>692</v>
      </c>
      <c r="I461" s="178"/>
      <c r="L461" s="40"/>
      <c r="M461" s="179"/>
      <c r="N461" s="41"/>
      <c r="O461" s="41"/>
      <c r="P461" s="41"/>
      <c r="Q461" s="41"/>
      <c r="R461" s="41"/>
      <c r="S461" s="41"/>
      <c r="T461" s="69"/>
      <c r="AT461" s="23" t="s">
        <v>132</v>
      </c>
      <c r="AU461" s="23" t="s">
        <v>88</v>
      </c>
    </row>
    <row r="462" spans="2:65" s="10" customFormat="1" ht="13.5">
      <c r="B462" s="180"/>
      <c r="D462" s="176" t="s">
        <v>134</v>
      </c>
      <c r="E462" s="181" t="s">
        <v>5</v>
      </c>
      <c r="F462" s="182" t="s">
        <v>693</v>
      </c>
      <c r="H462" s="183">
        <v>4</v>
      </c>
      <c r="I462" s="184"/>
      <c r="L462" s="180"/>
      <c r="M462" s="185"/>
      <c r="N462" s="186"/>
      <c r="O462" s="186"/>
      <c r="P462" s="186"/>
      <c r="Q462" s="186"/>
      <c r="R462" s="186"/>
      <c r="S462" s="186"/>
      <c r="T462" s="187"/>
      <c r="AT462" s="181" t="s">
        <v>134</v>
      </c>
      <c r="AU462" s="181" t="s">
        <v>88</v>
      </c>
      <c r="AV462" s="10" t="s">
        <v>88</v>
      </c>
      <c r="AW462" s="10" t="s">
        <v>135</v>
      </c>
      <c r="AX462" s="10" t="s">
        <v>79</v>
      </c>
      <c r="AY462" s="181" t="s">
        <v>126</v>
      </c>
    </row>
    <row r="463" spans="2:65" s="11" customFormat="1" ht="13.5">
      <c r="B463" s="188"/>
      <c r="D463" s="176" t="s">
        <v>134</v>
      </c>
      <c r="E463" s="189" t="s">
        <v>5</v>
      </c>
      <c r="F463" s="190" t="s">
        <v>136</v>
      </c>
      <c r="H463" s="191">
        <v>4</v>
      </c>
      <c r="I463" s="192"/>
      <c r="L463" s="188"/>
      <c r="M463" s="193"/>
      <c r="N463" s="194"/>
      <c r="O463" s="194"/>
      <c r="P463" s="194"/>
      <c r="Q463" s="194"/>
      <c r="R463" s="194"/>
      <c r="S463" s="194"/>
      <c r="T463" s="195"/>
      <c r="AT463" s="189" t="s">
        <v>134</v>
      </c>
      <c r="AU463" s="189" t="s">
        <v>88</v>
      </c>
      <c r="AV463" s="11" t="s">
        <v>125</v>
      </c>
      <c r="AW463" s="11" t="s">
        <v>135</v>
      </c>
      <c r="AX463" s="11" t="s">
        <v>26</v>
      </c>
      <c r="AY463" s="189" t="s">
        <v>126</v>
      </c>
    </row>
    <row r="464" spans="2:65" s="1" customFormat="1" ht="16.5" customHeight="1">
      <c r="B464" s="163"/>
      <c r="C464" s="215" t="s">
        <v>694</v>
      </c>
      <c r="D464" s="215" t="s">
        <v>260</v>
      </c>
      <c r="E464" s="216" t="s">
        <v>695</v>
      </c>
      <c r="F464" s="217" t="s">
        <v>696</v>
      </c>
      <c r="G464" s="218" t="s">
        <v>241</v>
      </c>
      <c r="H464" s="219">
        <v>51.975000000000001</v>
      </c>
      <c r="I464" s="220"/>
      <c r="J464" s="221">
        <f>ROUND(I464*H464,2)</f>
        <v>0</v>
      </c>
      <c r="K464" s="217" t="s">
        <v>192</v>
      </c>
      <c r="L464" s="222"/>
      <c r="M464" s="223" t="s">
        <v>5</v>
      </c>
      <c r="N464" s="224" t="s">
        <v>50</v>
      </c>
      <c r="O464" s="41"/>
      <c r="P464" s="173">
        <f>O464*H464</f>
        <v>0</v>
      </c>
      <c r="Q464" s="173">
        <v>4.4999999999999998E-2</v>
      </c>
      <c r="R464" s="173">
        <f>Q464*H464</f>
        <v>2.3388749999999998</v>
      </c>
      <c r="S464" s="173">
        <v>0</v>
      </c>
      <c r="T464" s="174">
        <f>S464*H464</f>
        <v>0</v>
      </c>
      <c r="AR464" s="23" t="s">
        <v>227</v>
      </c>
      <c r="AT464" s="23" t="s">
        <v>260</v>
      </c>
      <c r="AU464" s="23" t="s">
        <v>88</v>
      </c>
      <c r="AY464" s="23" t="s">
        <v>126</v>
      </c>
      <c r="BE464" s="175">
        <f>IF(N464="základní",J464,0)</f>
        <v>0</v>
      </c>
      <c r="BF464" s="175">
        <f>IF(N464="snížená",J464,0)</f>
        <v>0</v>
      </c>
      <c r="BG464" s="175">
        <f>IF(N464="zákl. přenesená",J464,0)</f>
        <v>0</v>
      </c>
      <c r="BH464" s="175">
        <f>IF(N464="sníž. přenesená",J464,0)</f>
        <v>0</v>
      </c>
      <c r="BI464" s="175">
        <f>IF(N464="nulová",J464,0)</f>
        <v>0</v>
      </c>
      <c r="BJ464" s="23" t="s">
        <v>26</v>
      </c>
      <c r="BK464" s="175">
        <f>ROUND(I464*H464,2)</f>
        <v>0</v>
      </c>
      <c r="BL464" s="23" t="s">
        <v>125</v>
      </c>
      <c r="BM464" s="23" t="s">
        <v>697</v>
      </c>
    </row>
    <row r="465" spans="2:65" s="1" customFormat="1" ht="13.5">
      <c r="B465" s="40"/>
      <c r="D465" s="176" t="s">
        <v>132</v>
      </c>
      <c r="F465" s="177" t="s">
        <v>696</v>
      </c>
      <c r="I465" s="178"/>
      <c r="L465" s="40"/>
      <c r="M465" s="179"/>
      <c r="N465" s="41"/>
      <c r="O465" s="41"/>
      <c r="P465" s="41"/>
      <c r="Q465" s="41"/>
      <c r="R465" s="41"/>
      <c r="S465" s="41"/>
      <c r="T465" s="69"/>
      <c r="AT465" s="23" t="s">
        <v>132</v>
      </c>
      <c r="AU465" s="23" t="s">
        <v>88</v>
      </c>
    </row>
    <row r="466" spans="2:65" s="10" customFormat="1" ht="13.5">
      <c r="B466" s="180"/>
      <c r="D466" s="176" t="s">
        <v>134</v>
      </c>
      <c r="E466" s="181" t="s">
        <v>5</v>
      </c>
      <c r="F466" s="182" t="s">
        <v>698</v>
      </c>
      <c r="H466" s="183">
        <v>51.975000000000001</v>
      </c>
      <c r="I466" s="184"/>
      <c r="L466" s="180"/>
      <c r="M466" s="185"/>
      <c r="N466" s="186"/>
      <c r="O466" s="186"/>
      <c r="P466" s="186"/>
      <c r="Q466" s="186"/>
      <c r="R466" s="186"/>
      <c r="S466" s="186"/>
      <c r="T466" s="187"/>
      <c r="AT466" s="181" t="s">
        <v>134</v>
      </c>
      <c r="AU466" s="181" t="s">
        <v>88</v>
      </c>
      <c r="AV466" s="10" t="s">
        <v>88</v>
      </c>
      <c r="AW466" s="10" t="s">
        <v>135</v>
      </c>
      <c r="AX466" s="10" t="s">
        <v>79</v>
      </c>
      <c r="AY466" s="181" t="s">
        <v>126</v>
      </c>
    </row>
    <row r="467" spans="2:65" s="11" customFormat="1" ht="13.5">
      <c r="B467" s="188"/>
      <c r="D467" s="176" t="s">
        <v>134</v>
      </c>
      <c r="E467" s="189" t="s">
        <v>5</v>
      </c>
      <c r="F467" s="190" t="s">
        <v>136</v>
      </c>
      <c r="H467" s="191">
        <v>51.975000000000001</v>
      </c>
      <c r="I467" s="192"/>
      <c r="L467" s="188"/>
      <c r="M467" s="193"/>
      <c r="N467" s="194"/>
      <c r="O467" s="194"/>
      <c r="P467" s="194"/>
      <c r="Q467" s="194"/>
      <c r="R467" s="194"/>
      <c r="S467" s="194"/>
      <c r="T467" s="195"/>
      <c r="AT467" s="189" t="s">
        <v>134</v>
      </c>
      <c r="AU467" s="189" t="s">
        <v>88</v>
      </c>
      <c r="AV467" s="11" t="s">
        <v>125</v>
      </c>
      <c r="AW467" s="11" t="s">
        <v>135</v>
      </c>
      <c r="AX467" s="11" t="s">
        <v>26</v>
      </c>
      <c r="AY467" s="189" t="s">
        <v>126</v>
      </c>
    </row>
    <row r="468" spans="2:65" s="1" customFormat="1" ht="16.5" customHeight="1">
      <c r="B468" s="163"/>
      <c r="C468" s="164" t="s">
        <v>699</v>
      </c>
      <c r="D468" s="164" t="s">
        <v>127</v>
      </c>
      <c r="E468" s="165" t="s">
        <v>700</v>
      </c>
      <c r="F468" s="166" t="s">
        <v>701</v>
      </c>
      <c r="G468" s="167" t="s">
        <v>199</v>
      </c>
      <c r="H468" s="168">
        <v>1</v>
      </c>
      <c r="I468" s="169"/>
      <c r="J468" s="170">
        <f>ROUND(I468*H468,2)</f>
        <v>0</v>
      </c>
      <c r="K468" s="166" t="s">
        <v>192</v>
      </c>
      <c r="L468" s="40"/>
      <c r="M468" s="171" t="s">
        <v>5</v>
      </c>
      <c r="N468" s="172" t="s">
        <v>50</v>
      </c>
      <c r="O468" s="41"/>
      <c r="P468" s="173">
        <f>O468*H468</f>
        <v>0</v>
      </c>
      <c r="Q468" s="173">
        <v>0.39332</v>
      </c>
      <c r="R468" s="173">
        <f>Q468*H468</f>
        <v>0.39332</v>
      </c>
      <c r="S468" s="173">
        <v>0</v>
      </c>
      <c r="T468" s="174">
        <f>S468*H468</f>
        <v>0</v>
      </c>
      <c r="AR468" s="23" t="s">
        <v>125</v>
      </c>
      <c r="AT468" s="23" t="s">
        <v>127</v>
      </c>
      <c r="AU468" s="23" t="s">
        <v>88</v>
      </c>
      <c r="AY468" s="23" t="s">
        <v>126</v>
      </c>
      <c r="BE468" s="175">
        <f>IF(N468="základní",J468,0)</f>
        <v>0</v>
      </c>
      <c r="BF468" s="175">
        <f>IF(N468="snížená",J468,0)</f>
        <v>0</v>
      </c>
      <c r="BG468" s="175">
        <f>IF(N468="zákl. přenesená",J468,0)</f>
        <v>0</v>
      </c>
      <c r="BH468" s="175">
        <f>IF(N468="sníž. přenesená",J468,0)</f>
        <v>0</v>
      </c>
      <c r="BI468" s="175">
        <f>IF(N468="nulová",J468,0)</f>
        <v>0</v>
      </c>
      <c r="BJ468" s="23" t="s">
        <v>26</v>
      </c>
      <c r="BK468" s="175">
        <f>ROUND(I468*H468,2)</f>
        <v>0</v>
      </c>
      <c r="BL468" s="23" t="s">
        <v>125</v>
      </c>
      <c r="BM468" s="23" t="s">
        <v>702</v>
      </c>
    </row>
    <row r="469" spans="2:65" s="1" customFormat="1" ht="13.5">
      <c r="B469" s="40"/>
      <c r="D469" s="176" t="s">
        <v>132</v>
      </c>
      <c r="F469" s="177" t="s">
        <v>703</v>
      </c>
      <c r="I469" s="178"/>
      <c r="L469" s="40"/>
      <c r="M469" s="179"/>
      <c r="N469" s="41"/>
      <c r="O469" s="41"/>
      <c r="P469" s="41"/>
      <c r="Q469" s="41"/>
      <c r="R469" s="41"/>
      <c r="S469" s="41"/>
      <c r="T469" s="69"/>
      <c r="AT469" s="23" t="s">
        <v>132</v>
      </c>
      <c r="AU469" s="23" t="s">
        <v>88</v>
      </c>
    </row>
    <row r="470" spans="2:65" s="10" customFormat="1" ht="13.5">
      <c r="B470" s="180"/>
      <c r="D470" s="176" t="s">
        <v>134</v>
      </c>
      <c r="E470" s="181" t="s">
        <v>5</v>
      </c>
      <c r="F470" s="182" t="s">
        <v>704</v>
      </c>
      <c r="H470" s="183">
        <v>1</v>
      </c>
      <c r="I470" s="184"/>
      <c r="L470" s="180"/>
      <c r="M470" s="185"/>
      <c r="N470" s="186"/>
      <c r="O470" s="186"/>
      <c r="P470" s="186"/>
      <c r="Q470" s="186"/>
      <c r="R470" s="186"/>
      <c r="S470" s="186"/>
      <c r="T470" s="187"/>
      <c r="AT470" s="181" t="s">
        <v>134</v>
      </c>
      <c r="AU470" s="181" t="s">
        <v>88</v>
      </c>
      <c r="AV470" s="10" t="s">
        <v>88</v>
      </c>
      <c r="AW470" s="10" t="s">
        <v>135</v>
      </c>
      <c r="AX470" s="10" t="s">
        <v>79</v>
      </c>
      <c r="AY470" s="181" t="s">
        <v>126</v>
      </c>
    </row>
    <row r="471" spans="2:65" s="11" customFormat="1" ht="13.5">
      <c r="B471" s="188"/>
      <c r="D471" s="176" t="s">
        <v>134</v>
      </c>
      <c r="E471" s="189" t="s">
        <v>5</v>
      </c>
      <c r="F471" s="190" t="s">
        <v>136</v>
      </c>
      <c r="H471" s="191">
        <v>1</v>
      </c>
      <c r="I471" s="192"/>
      <c r="L471" s="188"/>
      <c r="M471" s="193"/>
      <c r="N471" s="194"/>
      <c r="O471" s="194"/>
      <c r="P471" s="194"/>
      <c r="Q471" s="194"/>
      <c r="R471" s="194"/>
      <c r="S471" s="194"/>
      <c r="T471" s="195"/>
      <c r="AT471" s="189" t="s">
        <v>134</v>
      </c>
      <c r="AU471" s="189" t="s">
        <v>88</v>
      </c>
      <c r="AV471" s="11" t="s">
        <v>125</v>
      </c>
      <c r="AW471" s="11" t="s">
        <v>135</v>
      </c>
      <c r="AX471" s="11" t="s">
        <v>26</v>
      </c>
      <c r="AY471" s="189" t="s">
        <v>126</v>
      </c>
    </row>
    <row r="472" spans="2:65" s="1" customFormat="1" ht="16.5" customHeight="1">
      <c r="B472" s="163"/>
      <c r="C472" s="164" t="s">
        <v>705</v>
      </c>
      <c r="D472" s="164" t="s">
        <v>127</v>
      </c>
      <c r="E472" s="165" t="s">
        <v>706</v>
      </c>
      <c r="F472" s="166" t="s">
        <v>707</v>
      </c>
      <c r="G472" s="167" t="s">
        <v>199</v>
      </c>
      <c r="H472" s="168">
        <v>1</v>
      </c>
      <c r="I472" s="169"/>
      <c r="J472" s="170">
        <f>ROUND(I472*H472,2)</f>
        <v>0</v>
      </c>
      <c r="K472" s="166" t="s">
        <v>192</v>
      </c>
      <c r="L472" s="40"/>
      <c r="M472" s="171" t="s">
        <v>5</v>
      </c>
      <c r="N472" s="172" t="s">
        <v>50</v>
      </c>
      <c r="O472" s="41"/>
      <c r="P472" s="173">
        <f>O472*H472</f>
        <v>0</v>
      </c>
      <c r="Q472" s="173">
        <v>7.2870000000000004E-2</v>
      </c>
      <c r="R472" s="173">
        <f>Q472*H472</f>
        <v>7.2870000000000004E-2</v>
      </c>
      <c r="S472" s="173">
        <v>0</v>
      </c>
      <c r="T472" s="174">
        <f>S472*H472</f>
        <v>0</v>
      </c>
      <c r="AR472" s="23" t="s">
        <v>125</v>
      </c>
      <c r="AT472" s="23" t="s">
        <v>127</v>
      </c>
      <c r="AU472" s="23" t="s">
        <v>88</v>
      </c>
      <c r="AY472" s="23" t="s">
        <v>126</v>
      </c>
      <c r="BE472" s="175">
        <f>IF(N472="základní",J472,0)</f>
        <v>0</v>
      </c>
      <c r="BF472" s="175">
        <f>IF(N472="snížená",J472,0)</f>
        <v>0</v>
      </c>
      <c r="BG472" s="175">
        <f>IF(N472="zákl. přenesená",J472,0)</f>
        <v>0</v>
      </c>
      <c r="BH472" s="175">
        <f>IF(N472="sníž. přenesená",J472,0)</f>
        <v>0</v>
      </c>
      <c r="BI472" s="175">
        <f>IF(N472="nulová",J472,0)</f>
        <v>0</v>
      </c>
      <c r="BJ472" s="23" t="s">
        <v>26</v>
      </c>
      <c r="BK472" s="175">
        <f>ROUND(I472*H472,2)</f>
        <v>0</v>
      </c>
      <c r="BL472" s="23" t="s">
        <v>125</v>
      </c>
      <c r="BM472" s="23" t="s">
        <v>708</v>
      </c>
    </row>
    <row r="473" spans="2:65" s="1" customFormat="1" ht="13.5">
      <c r="B473" s="40"/>
      <c r="D473" s="176" t="s">
        <v>132</v>
      </c>
      <c r="F473" s="177" t="s">
        <v>709</v>
      </c>
      <c r="I473" s="178"/>
      <c r="L473" s="40"/>
      <c r="M473" s="179"/>
      <c r="N473" s="41"/>
      <c r="O473" s="41"/>
      <c r="P473" s="41"/>
      <c r="Q473" s="41"/>
      <c r="R473" s="41"/>
      <c r="S473" s="41"/>
      <c r="T473" s="69"/>
      <c r="AT473" s="23" t="s">
        <v>132</v>
      </c>
      <c r="AU473" s="23" t="s">
        <v>88</v>
      </c>
    </row>
    <row r="474" spans="2:65" s="10" customFormat="1" ht="13.5">
      <c r="B474" s="180"/>
      <c r="D474" s="176" t="s">
        <v>134</v>
      </c>
      <c r="E474" s="181" t="s">
        <v>5</v>
      </c>
      <c r="F474" s="182" t="s">
        <v>710</v>
      </c>
      <c r="H474" s="183">
        <v>1</v>
      </c>
      <c r="I474" s="184"/>
      <c r="L474" s="180"/>
      <c r="M474" s="185"/>
      <c r="N474" s="186"/>
      <c r="O474" s="186"/>
      <c r="P474" s="186"/>
      <c r="Q474" s="186"/>
      <c r="R474" s="186"/>
      <c r="S474" s="186"/>
      <c r="T474" s="187"/>
      <c r="AT474" s="181" t="s">
        <v>134</v>
      </c>
      <c r="AU474" s="181" t="s">
        <v>88</v>
      </c>
      <c r="AV474" s="10" t="s">
        <v>88</v>
      </c>
      <c r="AW474" s="10" t="s">
        <v>135</v>
      </c>
      <c r="AX474" s="10" t="s">
        <v>79</v>
      </c>
      <c r="AY474" s="181" t="s">
        <v>126</v>
      </c>
    </row>
    <row r="475" spans="2:65" s="11" customFormat="1" ht="13.5">
      <c r="B475" s="188"/>
      <c r="D475" s="176" t="s">
        <v>134</v>
      </c>
      <c r="E475" s="189" t="s">
        <v>5</v>
      </c>
      <c r="F475" s="190" t="s">
        <v>136</v>
      </c>
      <c r="H475" s="191">
        <v>1</v>
      </c>
      <c r="I475" s="192"/>
      <c r="L475" s="188"/>
      <c r="M475" s="193"/>
      <c r="N475" s="194"/>
      <c r="O475" s="194"/>
      <c r="P475" s="194"/>
      <c r="Q475" s="194"/>
      <c r="R475" s="194"/>
      <c r="S475" s="194"/>
      <c r="T475" s="195"/>
      <c r="AT475" s="189" t="s">
        <v>134</v>
      </c>
      <c r="AU475" s="189" t="s">
        <v>88</v>
      </c>
      <c r="AV475" s="11" t="s">
        <v>125</v>
      </c>
      <c r="AW475" s="11" t="s">
        <v>135</v>
      </c>
      <c r="AX475" s="11" t="s">
        <v>26</v>
      </c>
      <c r="AY475" s="189" t="s">
        <v>126</v>
      </c>
    </row>
    <row r="476" spans="2:65" s="1" customFormat="1" ht="16.5" customHeight="1">
      <c r="B476" s="163"/>
      <c r="C476" s="164" t="s">
        <v>711</v>
      </c>
      <c r="D476" s="164" t="s">
        <v>127</v>
      </c>
      <c r="E476" s="165" t="s">
        <v>712</v>
      </c>
      <c r="F476" s="166" t="s">
        <v>713</v>
      </c>
      <c r="G476" s="167" t="s">
        <v>199</v>
      </c>
      <c r="H476" s="168">
        <v>1</v>
      </c>
      <c r="I476" s="169"/>
      <c r="J476" s="170">
        <f>ROUND(I476*H476,2)</f>
        <v>0</v>
      </c>
      <c r="K476" s="166" t="s">
        <v>192</v>
      </c>
      <c r="L476" s="40"/>
      <c r="M476" s="171" t="s">
        <v>5</v>
      </c>
      <c r="N476" s="172" t="s">
        <v>50</v>
      </c>
      <c r="O476" s="41"/>
      <c r="P476" s="173">
        <f>O476*H476</f>
        <v>0</v>
      </c>
      <c r="Q476" s="173">
        <v>0</v>
      </c>
      <c r="R476" s="173">
        <f>Q476*H476</f>
        <v>0</v>
      </c>
      <c r="S476" s="173">
        <v>0</v>
      </c>
      <c r="T476" s="174">
        <f>S476*H476</f>
        <v>0</v>
      </c>
      <c r="AR476" s="23" t="s">
        <v>125</v>
      </c>
      <c r="AT476" s="23" t="s">
        <v>127</v>
      </c>
      <c r="AU476" s="23" t="s">
        <v>88</v>
      </c>
      <c r="AY476" s="23" t="s">
        <v>126</v>
      </c>
      <c r="BE476" s="175">
        <f>IF(N476="základní",J476,0)</f>
        <v>0</v>
      </c>
      <c r="BF476" s="175">
        <f>IF(N476="snížená",J476,0)</f>
        <v>0</v>
      </c>
      <c r="BG476" s="175">
        <f>IF(N476="zákl. přenesená",J476,0)</f>
        <v>0</v>
      </c>
      <c r="BH476" s="175">
        <f>IF(N476="sníž. přenesená",J476,0)</f>
        <v>0</v>
      </c>
      <c r="BI476" s="175">
        <f>IF(N476="nulová",J476,0)</f>
        <v>0</v>
      </c>
      <c r="BJ476" s="23" t="s">
        <v>26</v>
      </c>
      <c r="BK476" s="175">
        <f>ROUND(I476*H476,2)</f>
        <v>0</v>
      </c>
      <c r="BL476" s="23" t="s">
        <v>125</v>
      </c>
      <c r="BM476" s="23" t="s">
        <v>714</v>
      </c>
    </row>
    <row r="477" spans="2:65" s="1" customFormat="1" ht="13.5">
      <c r="B477" s="40"/>
      <c r="D477" s="176" t="s">
        <v>132</v>
      </c>
      <c r="F477" s="177" t="s">
        <v>715</v>
      </c>
      <c r="I477" s="178"/>
      <c r="L477" s="40"/>
      <c r="M477" s="179"/>
      <c r="N477" s="41"/>
      <c r="O477" s="41"/>
      <c r="P477" s="41"/>
      <c r="Q477" s="41"/>
      <c r="R477" s="41"/>
      <c r="S477" s="41"/>
      <c r="T477" s="69"/>
      <c r="AT477" s="23" t="s">
        <v>132</v>
      </c>
      <c r="AU477" s="23" t="s">
        <v>88</v>
      </c>
    </row>
    <row r="478" spans="2:65" s="10" customFormat="1" ht="13.5">
      <c r="B478" s="180"/>
      <c r="D478" s="176" t="s">
        <v>134</v>
      </c>
      <c r="E478" s="181" t="s">
        <v>5</v>
      </c>
      <c r="F478" s="182" t="s">
        <v>202</v>
      </c>
      <c r="H478" s="183">
        <v>1</v>
      </c>
      <c r="I478" s="184"/>
      <c r="L478" s="180"/>
      <c r="M478" s="185"/>
      <c r="N478" s="186"/>
      <c r="O478" s="186"/>
      <c r="P478" s="186"/>
      <c r="Q478" s="186"/>
      <c r="R478" s="186"/>
      <c r="S478" s="186"/>
      <c r="T478" s="187"/>
      <c r="AT478" s="181" t="s">
        <v>134</v>
      </c>
      <c r="AU478" s="181" t="s">
        <v>88</v>
      </c>
      <c r="AV478" s="10" t="s">
        <v>88</v>
      </c>
      <c r="AW478" s="10" t="s">
        <v>135</v>
      </c>
      <c r="AX478" s="10" t="s">
        <v>79</v>
      </c>
      <c r="AY478" s="181" t="s">
        <v>126</v>
      </c>
    </row>
    <row r="479" spans="2:65" s="11" customFormat="1" ht="13.5">
      <c r="B479" s="188"/>
      <c r="D479" s="176" t="s">
        <v>134</v>
      </c>
      <c r="E479" s="189" t="s">
        <v>5</v>
      </c>
      <c r="F479" s="190" t="s">
        <v>136</v>
      </c>
      <c r="H479" s="191">
        <v>1</v>
      </c>
      <c r="I479" s="192"/>
      <c r="L479" s="188"/>
      <c r="M479" s="193"/>
      <c r="N479" s="194"/>
      <c r="O479" s="194"/>
      <c r="P479" s="194"/>
      <c r="Q479" s="194"/>
      <c r="R479" s="194"/>
      <c r="S479" s="194"/>
      <c r="T479" s="195"/>
      <c r="AT479" s="189" t="s">
        <v>134</v>
      </c>
      <c r="AU479" s="189" t="s">
        <v>88</v>
      </c>
      <c r="AV479" s="11" t="s">
        <v>125</v>
      </c>
      <c r="AW479" s="11" t="s">
        <v>135</v>
      </c>
      <c r="AX479" s="11" t="s">
        <v>26</v>
      </c>
      <c r="AY479" s="189" t="s">
        <v>126</v>
      </c>
    </row>
    <row r="480" spans="2:65" s="1" customFormat="1" ht="16.5" customHeight="1">
      <c r="B480" s="163"/>
      <c r="C480" s="164" t="s">
        <v>716</v>
      </c>
      <c r="D480" s="164" t="s">
        <v>127</v>
      </c>
      <c r="E480" s="165" t="s">
        <v>717</v>
      </c>
      <c r="F480" s="166" t="s">
        <v>718</v>
      </c>
      <c r="G480" s="167" t="s">
        <v>199</v>
      </c>
      <c r="H480" s="168">
        <v>1</v>
      </c>
      <c r="I480" s="169"/>
      <c r="J480" s="170">
        <f>ROUND(I480*H480,2)</f>
        <v>0</v>
      </c>
      <c r="K480" s="166" t="s">
        <v>192</v>
      </c>
      <c r="L480" s="40"/>
      <c r="M480" s="171" t="s">
        <v>5</v>
      </c>
      <c r="N480" s="172" t="s">
        <v>50</v>
      </c>
      <c r="O480" s="41"/>
      <c r="P480" s="173">
        <f>O480*H480</f>
        <v>0</v>
      </c>
      <c r="Q480" s="173">
        <v>0</v>
      </c>
      <c r="R480" s="173">
        <f>Q480*H480</f>
        <v>0</v>
      </c>
      <c r="S480" s="173">
        <v>0</v>
      </c>
      <c r="T480" s="174">
        <f>S480*H480</f>
        <v>0</v>
      </c>
      <c r="AR480" s="23" t="s">
        <v>125</v>
      </c>
      <c r="AT480" s="23" t="s">
        <v>127</v>
      </c>
      <c r="AU480" s="23" t="s">
        <v>88</v>
      </c>
      <c r="AY480" s="23" t="s">
        <v>126</v>
      </c>
      <c r="BE480" s="175">
        <f>IF(N480="základní",J480,0)</f>
        <v>0</v>
      </c>
      <c r="BF480" s="175">
        <f>IF(N480="snížená",J480,0)</f>
        <v>0</v>
      </c>
      <c r="BG480" s="175">
        <f>IF(N480="zákl. přenesená",J480,0)</f>
        <v>0</v>
      </c>
      <c r="BH480" s="175">
        <f>IF(N480="sníž. přenesená",J480,0)</f>
        <v>0</v>
      </c>
      <c r="BI480" s="175">
        <f>IF(N480="nulová",J480,0)</f>
        <v>0</v>
      </c>
      <c r="BJ480" s="23" t="s">
        <v>26</v>
      </c>
      <c r="BK480" s="175">
        <f>ROUND(I480*H480,2)</f>
        <v>0</v>
      </c>
      <c r="BL480" s="23" t="s">
        <v>125</v>
      </c>
      <c r="BM480" s="23" t="s">
        <v>719</v>
      </c>
    </row>
    <row r="481" spans="2:65" s="1" customFormat="1" ht="13.5">
      <c r="B481" s="40"/>
      <c r="D481" s="176" t="s">
        <v>132</v>
      </c>
      <c r="F481" s="177" t="s">
        <v>720</v>
      </c>
      <c r="I481" s="178"/>
      <c r="L481" s="40"/>
      <c r="M481" s="179"/>
      <c r="N481" s="41"/>
      <c r="O481" s="41"/>
      <c r="P481" s="41"/>
      <c r="Q481" s="41"/>
      <c r="R481" s="41"/>
      <c r="S481" s="41"/>
      <c r="T481" s="69"/>
      <c r="AT481" s="23" t="s">
        <v>132</v>
      </c>
      <c r="AU481" s="23" t="s">
        <v>88</v>
      </c>
    </row>
    <row r="482" spans="2:65" s="10" customFormat="1" ht="13.5">
      <c r="B482" s="180"/>
      <c r="D482" s="176" t="s">
        <v>134</v>
      </c>
      <c r="E482" s="181" t="s">
        <v>5</v>
      </c>
      <c r="F482" s="182" t="s">
        <v>207</v>
      </c>
      <c r="H482" s="183">
        <v>1</v>
      </c>
      <c r="I482" s="184"/>
      <c r="L482" s="180"/>
      <c r="M482" s="185"/>
      <c r="N482" s="186"/>
      <c r="O482" s="186"/>
      <c r="P482" s="186"/>
      <c r="Q482" s="186"/>
      <c r="R482" s="186"/>
      <c r="S482" s="186"/>
      <c r="T482" s="187"/>
      <c r="AT482" s="181" t="s">
        <v>134</v>
      </c>
      <c r="AU482" s="181" t="s">
        <v>88</v>
      </c>
      <c r="AV482" s="10" t="s">
        <v>88</v>
      </c>
      <c r="AW482" s="10" t="s">
        <v>135</v>
      </c>
      <c r="AX482" s="10" t="s">
        <v>79</v>
      </c>
      <c r="AY482" s="181" t="s">
        <v>126</v>
      </c>
    </row>
    <row r="483" spans="2:65" s="11" customFormat="1" ht="13.5">
      <c r="B483" s="188"/>
      <c r="D483" s="176" t="s">
        <v>134</v>
      </c>
      <c r="E483" s="189" t="s">
        <v>5</v>
      </c>
      <c r="F483" s="190" t="s">
        <v>136</v>
      </c>
      <c r="H483" s="191">
        <v>1</v>
      </c>
      <c r="I483" s="192"/>
      <c r="L483" s="188"/>
      <c r="M483" s="193"/>
      <c r="N483" s="194"/>
      <c r="O483" s="194"/>
      <c r="P483" s="194"/>
      <c r="Q483" s="194"/>
      <c r="R483" s="194"/>
      <c r="S483" s="194"/>
      <c r="T483" s="195"/>
      <c r="AT483" s="189" t="s">
        <v>134</v>
      </c>
      <c r="AU483" s="189" t="s">
        <v>88</v>
      </c>
      <c r="AV483" s="11" t="s">
        <v>125</v>
      </c>
      <c r="AW483" s="11" t="s">
        <v>135</v>
      </c>
      <c r="AX483" s="11" t="s">
        <v>26</v>
      </c>
      <c r="AY483" s="189" t="s">
        <v>126</v>
      </c>
    </row>
    <row r="484" spans="2:65" s="1" customFormat="1" ht="25.5" customHeight="1">
      <c r="B484" s="163"/>
      <c r="C484" s="164" t="s">
        <v>721</v>
      </c>
      <c r="D484" s="164" t="s">
        <v>127</v>
      </c>
      <c r="E484" s="165" t="s">
        <v>722</v>
      </c>
      <c r="F484" s="166" t="s">
        <v>723</v>
      </c>
      <c r="G484" s="167" t="s">
        <v>186</v>
      </c>
      <c r="H484" s="168">
        <v>168.5</v>
      </c>
      <c r="I484" s="169"/>
      <c r="J484" s="170">
        <f>ROUND(I484*H484,2)</f>
        <v>0</v>
      </c>
      <c r="K484" s="166" t="s">
        <v>192</v>
      </c>
      <c r="L484" s="40"/>
      <c r="M484" s="171" t="s">
        <v>5</v>
      </c>
      <c r="N484" s="172" t="s">
        <v>50</v>
      </c>
      <c r="O484" s="41"/>
      <c r="P484" s="173">
        <f>O484*H484</f>
        <v>0</v>
      </c>
      <c r="Q484" s="173">
        <v>0</v>
      </c>
      <c r="R484" s="173">
        <f>Q484*H484</f>
        <v>0</v>
      </c>
      <c r="S484" s="173">
        <v>0</v>
      </c>
      <c r="T484" s="174">
        <f>S484*H484</f>
        <v>0</v>
      </c>
      <c r="AR484" s="23" t="s">
        <v>125</v>
      </c>
      <c r="AT484" s="23" t="s">
        <v>127</v>
      </c>
      <c r="AU484" s="23" t="s">
        <v>88</v>
      </c>
      <c r="AY484" s="23" t="s">
        <v>126</v>
      </c>
      <c r="BE484" s="175">
        <f>IF(N484="základní",J484,0)</f>
        <v>0</v>
      </c>
      <c r="BF484" s="175">
        <f>IF(N484="snížená",J484,0)</f>
        <v>0</v>
      </c>
      <c r="BG484" s="175">
        <f>IF(N484="zákl. přenesená",J484,0)</f>
        <v>0</v>
      </c>
      <c r="BH484" s="175">
        <f>IF(N484="sníž. přenesená",J484,0)</f>
        <v>0</v>
      </c>
      <c r="BI484" s="175">
        <f>IF(N484="nulová",J484,0)</f>
        <v>0</v>
      </c>
      <c r="BJ484" s="23" t="s">
        <v>26</v>
      </c>
      <c r="BK484" s="175">
        <f>ROUND(I484*H484,2)</f>
        <v>0</v>
      </c>
      <c r="BL484" s="23" t="s">
        <v>125</v>
      </c>
      <c r="BM484" s="23" t="s">
        <v>724</v>
      </c>
    </row>
    <row r="485" spans="2:65" s="1" customFormat="1" ht="40.5">
      <c r="B485" s="40"/>
      <c r="D485" s="176" t="s">
        <v>132</v>
      </c>
      <c r="F485" s="177" t="s">
        <v>725</v>
      </c>
      <c r="I485" s="178"/>
      <c r="L485" s="40"/>
      <c r="M485" s="179"/>
      <c r="N485" s="41"/>
      <c r="O485" s="41"/>
      <c r="P485" s="41"/>
      <c r="Q485" s="41"/>
      <c r="R485" s="41"/>
      <c r="S485" s="41"/>
      <c r="T485" s="69"/>
      <c r="AT485" s="23" t="s">
        <v>132</v>
      </c>
      <c r="AU485" s="23" t="s">
        <v>88</v>
      </c>
    </row>
    <row r="486" spans="2:65" s="10" customFormat="1" ht="13.5">
      <c r="B486" s="180"/>
      <c r="D486" s="176" t="s">
        <v>134</v>
      </c>
      <c r="E486" s="181" t="s">
        <v>5</v>
      </c>
      <c r="F486" s="182" t="s">
        <v>726</v>
      </c>
      <c r="H486" s="183">
        <v>168.5</v>
      </c>
      <c r="I486" s="184"/>
      <c r="L486" s="180"/>
      <c r="M486" s="185"/>
      <c r="N486" s="186"/>
      <c r="O486" s="186"/>
      <c r="P486" s="186"/>
      <c r="Q486" s="186"/>
      <c r="R486" s="186"/>
      <c r="S486" s="186"/>
      <c r="T486" s="187"/>
      <c r="AT486" s="181" t="s">
        <v>134</v>
      </c>
      <c r="AU486" s="181" t="s">
        <v>88</v>
      </c>
      <c r="AV486" s="10" t="s">
        <v>88</v>
      </c>
      <c r="AW486" s="10" t="s">
        <v>135</v>
      </c>
      <c r="AX486" s="10" t="s">
        <v>79</v>
      </c>
      <c r="AY486" s="181" t="s">
        <v>126</v>
      </c>
    </row>
    <row r="487" spans="2:65" s="11" customFormat="1" ht="13.5">
      <c r="B487" s="188"/>
      <c r="D487" s="176" t="s">
        <v>134</v>
      </c>
      <c r="E487" s="189" t="s">
        <v>5</v>
      </c>
      <c r="F487" s="190" t="s">
        <v>136</v>
      </c>
      <c r="H487" s="191">
        <v>168.5</v>
      </c>
      <c r="I487" s="192"/>
      <c r="L487" s="188"/>
      <c r="M487" s="193"/>
      <c r="N487" s="194"/>
      <c r="O487" s="194"/>
      <c r="P487" s="194"/>
      <c r="Q487" s="194"/>
      <c r="R487" s="194"/>
      <c r="S487" s="194"/>
      <c r="T487" s="195"/>
      <c r="AT487" s="189" t="s">
        <v>134</v>
      </c>
      <c r="AU487" s="189" t="s">
        <v>88</v>
      </c>
      <c r="AV487" s="11" t="s">
        <v>125</v>
      </c>
      <c r="AW487" s="11" t="s">
        <v>135</v>
      </c>
      <c r="AX487" s="11" t="s">
        <v>26</v>
      </c>
      <c r="AY487" s="189" t="s">
        <v>126</v>
      </c>
    </row>
    <row r="488" spans="2:65" s="9" customFormat="1" ht="29.85" customHeight="1">
      <c r="B488" s="152"/>
      <c r="D488" s="153" t="s">
        <v>78</v>
      </c>
      <c r="E488" s="206" t="s">
        <v>727</v>
      </c>
      <c r="F488" s="206" t="s">
        <v>728</v>
      </c>
      <c r="I488" s="155"/>
      <c r="J488" s="207">
        <f>BK488</f>
        <v>0</v>
      </c>
      <c r="L488" s="152"/>
      <c r="M488" s="157"/>
      <c r="N488" s="158"/>
      <c r="O488" s="158"/>
      <c r="P488" s="159">
        <f>SUM(P489:P516)</f>
        <v>0</v>
      </c>
      <c r="Q488" s="158"/>
      <c r="R488" s="159">
        <f>SUM(R489:R516)</f>
        <v>0</v>
      </c>
      <c r="S488" s="158"/>
      <c r="T488" s="160">
        <f>SUM(T489:T516)</f>
        <v>0</v>
      </c>
      <c r="AR488" s="153" t="s">
        <v>26</v>
      </c>
      <c r="AT488" s="161" t="s">
        <v>78</v>
      </c>
      <c r="AU488" s="161" t="s">
        <v>26</v>
      </c>
      <c r="AY488" s="153" t="s">
        <v>126</v>
      </c>
      <c r="BK488" s="162">
        <f>SUM(BK489:BK516)</f>
        <v>0</v>
      </c>
    </row>
    <row r="489" spans="2:65" s="1" customFormat="1" ht="16.5" customHeight="1">
      <c r="B489" s="163"/>
      <c r="C489" s="164" t="s">
        <v>729</v>
      </c>
      <c r="D489" s="164" t="s">
        <v>127</v>
      </c>
      <c r="E489" s="165" t="s">
        <v>730</v>
      </c>
      <c r="F489" s="166" t="s">
        <v>731</v>
      </c>
      <c r="G489" s="167" t="s">
        <v>383</v>
      </c>
      <c r="H489" s="168">
        <v>59.18</v>
      </c>
      <c r="I489" s="169"/>
      <c r="J489" s="170">
        <f>ROUND(I489*H489,2)</f>
        <v>0</v>
      </c>
      <c r="K489" s="166" t="s">
        <v>192</v>
      </c>
      <c r="L489" s="40"/>
      <c r="M489" s="171" t="s">
        <v>5</v>
      </c>
      <c r="N489" s="172" t="s">
        <v>50</v>
      </c>
      <c r="O489" s="41"/>
      <c r="P489" s="173">
        <f>O489*H489</f>
        <v>0</v>
      </c>
      <c r="Q489" s="173">
        <v>0</v>
      </c>
      <c r="R489" s="173">
        <f>Q489*H489</f>
        <v>0</v>
      </c>
      <c r="S489" s="173">
        <v>0</v>
      </c>
      <c r="T489" s="174">
        <f>S489*H489</f>
        <v>0</v>
      </c>
      <c r="AR489" s="23" t="s">
        <v>125</v>
      </c>
      <c r="AT489" s="23" t="s">
        <v>127</v>
      </c>
      <c r="AU489" s="23" t="s">
        <v>88</v>
      </c>
      <c r="AY489" s="23" t="s">
        <v>126</v>
      </c>
      <c r="BE489" s="175">
        <f>IF(N489="základní",J489,0)</f>
        <v>0</v>
      </c>
      <c r="BF489" s="175">
        <f>IF(N489="snížená",J489,0)</f>
        <v>0</v>
      </c>
      <c r="BG489" s="175">
        <f>IF(N489="zákl. přenesená",J489,0)</f>
        <v>0</v>
      </c>
      <c r="BH489" s="175">
        <f>IF(N489="sníž. přenesená",J489,0)</f>
        <v>0</v>
      </c>
      <c r="BI489" s="175">
        <f>IF(N489="nulová",J489,0)</f>
        <v>0</v>
      </c>
      <c r="BJ489" s="23" t="s">
        <v>26</v>
      </c>
      <c r="BK489" s="175">
        <f>ROUND(I489*H489,2)</f>
        <v>0</v>
      </c>
      <c r="BL489" s="23" t="s">
        <v>125</v>
      </c>
      <c r="BM489" s="23" t="s">
        <v>732</v>
      </c>
    </row>
    <row r="490" spans="2:65" s="1" customFormat="1" ht="27">
      <c r="B490" s="40"/>
      <c r="D490" s="176" t="s">
        <v>132</v>
      </c>
      <c r="F490" s="177" t="s">
        <v>733</v>
      </c>
      <c r="I490" s="178"/>
      <c r="L490" s="40"/>
      <c r="M490" s="179"/>
      <c r="N490" s="41"/>
      <c r="O490" s="41"/>
      <c r="P490" s="41"/>
      <c r="Q490" s="41"/>
      <c r="R490" s="41"/>
      <c r="S490" s="41"/>
      <c r="T490" s="69"/>
      <c r="AT490" s="23" t="s">
        <v>132</v>
      </c>
      <c r="AU490" s="23" t="s">
        <v>88</v>
      </c>
    </row>
    <row r="491" spans="2:65" s="10" customFormat="1" ht="13.5">
      <c r="B491" s="180"/>
      <c r="D491" s="176" t="s">
        <v>134</v>
      </c>
      <c r="E491" s="181" t="s">
        <v>5</v>
      </c>
      <c r="F491" s="182" t="s">
        <v>734</v>
      </c>
      <c r="H491" s="183">
        <v>59.18</v>
      </c>
      <c r="I491" s="184"/>
      <c r="L491" s="180"/>
      <c r="M491" s="185"/>
      <c r="N491" s="186"/>
      <c r="O491" s="186"/>
      <c r="P491" s="186"/>
      <c r="Q491" s="186"/>
      <c r="R491" s="186"/>
      <c r="S491" s="186"/>
      <c r="T491" s="187"/>
      <c r="AT491" s="181" t="s">
        <v>134</v>
      </c>
      <c r="AU491" s="181" t="s">
        <v>88</v>
      </c>
      <c r="AV491" s="10" t="s">
        <v>88</v>
      </c>
      <c r="AW491" s="10" t="s">
        <v>135</v>
      </c>
      <c r="AX491" s="10" t="s">
        <v>79</v>
      </c>
      <c r="AY491" s="181" t="s">
        <v>126</v>
      </c>
    </row>
    <row r="492" spans="2:65" s="11" customFormat="1" ht="13.5">
      <c r="B492" s="188"/>
      <c r="D492" s="176" t="s">
        <v>134</v>
      </c>
      <c r="E492" s="189" t="s">
        <v>5</v>
      </c>
      <c r="F492" s="190" t="s">
        <v>136</v>
      </c>
      <c r="H492" s="191">
        <v>59.18</v>
      </c>
      <c r="I492" s="192"/>
      <c r="L492" s="188"/>
      <c r="M492" s="193"/>
      <c r="N492" s="194"/>
      <c r="O492" s="194"/>
      <c r="P492" s="194"/>
      <c r="Q492" s="194"/>
      <c r="R492" s="194"/>
      <c r="S492" s="194"/>
      <c r="T492" s="195"/>
      <c r="AT492" s="189" t="s">
        <v>134</v>
      </c>
      <c r="AU492" s="189" t="s">
        <v>88</v>
      </c>
      <c r="AV492" s="11" t="s">
        <v>125</v>
      </c>
      <c r="AW492" s="11" t="s">
        <v>135</v>
      </c>
      <c r="AX492" s="11" t="s">
        <v>26</v>
      </c>
      <c r="AY492" s="189" t="s">
        <v>126</v>
      </c>
    </row>
    <row r="493" spans="2:65" s="1" customFormat="1" ht="16.5" customHeight="1">
      <c r="B493" s="163"/>
      <c r="C493" s="164" t="s">
        <v>735</v>
      </c>
      <c r="D493" s="164" t="s">
        <v>127</v>
      </c>
      <c r="E493" s="165" t="s">
        <v>736</v>
      </c>
      <c r="F493" s="166" t="s">
        <v>737</v>
      </c>
      <c r="G493" s="167" t="s">
        <v>383</v>
      </c>
      <c r="H493" s="168">
        <v>828.52</v>
      </c>
      <c r="I493" s="169"/>
      <c r="J493" s="170">
        <f>ROUND(I493*H493,2)</f>
        <v>0</v>
      </c>
      <c r="K493" s="166" t="s">
        <v>192</v>
      </c>
      <c r="L493" s="40"/>
      <c r="M493" s="171" t="s">
        <v>5</v>
      </c>
      <c r="N493" s="172" t="s">
        <v>50</v>
      </c>
      <c r="O493" s="41"/>
      <c r="P493" s="173">
        <f>O493*H493</f>
        <v>0</v>
      </c>
      <c r="Q493" s="173">
        <v>0</v>
      </c>
      <c r="R493" s="173">
        <f>Q493*H493</f>
        <v>0</v>
      </c>
      <c r="S493" s="173">
        <v>0</v>
      </c>
      <c r="T493" s="174">
        <f>S493*H493</f>
        <v>0</v>
      </c>
      <c r="AR493" s="23" t="s">
        <v>125</v>
      </c>
      <c r="AT493" s="23" t="s">
        <v>127</v>
      </c>
      <c r="AU493" s="23" t="s">
        <v>88</v>
      </c>
      <c r="AY493" s="23" t="s">
        <v>126</v>
      </c>
      <c r="BE493" s="175">
        <f>IF(N493="základní",J493,0)</f>
        <v>0</v>
      </c>
      <c r="BF493" s="175">
        <f>IF(N493="snížená",J493,0)</f>
        <v>0</v>
      </c>
      <c r="BG493" s="175">
        <f>IF(N493="zákl. přenesená",J493,0)</f>
        <v>0</v>
      </c>
      <c r="BH493" s="175">
        <f>IF(N493="sníž. přenesená",J493,0)</f>
        <v>0</v>
      </c>
      <c r="BI493" s="175">
        <f>IF(N493="nulová",J493,0)</f>
        <v>0</v>
      </c>
      <c r="BJ493" s="23" t="s">
        <v>26</v>
      </c>
      <c r="BK493" s="175">
        <f>ROUND(I493*H493,2)</f>
        <v>0</v>
      </c>
      <c r="BL493" s="23" t="s">
        <v>125</v>
      </c>
      <c r="BM493" s="23" t="s">
        <v>738</v>
      </c>
    </row>
    <row r="494" spans="2:65" s="1" customFormat="1" ht="27">
      <c r="B494" s="40"/>
      <c r="D494" s="176" t="s">
        <v>132</v>
      </c>
      <c r="F494" s="177" t="s">
        <v>739</v>
      </c>
      <c r="I494" s="178"/>
      <c r="L494" s="40"/>
      <c r="M494" s="179"/>
      <c r="N494" s="41"/>
      <c r="O494" s="41"/>
      <c r="P494" s="41"/>
      <c r="Q494" s="41"/>
      <c r="R494" s="41"/>
      <c r="S494" s="41"/>
      <c r="T494" s="69"/>
      <c r="AT494" s="23" t="s">
        <v>132</v>
      </c>
      <c r="AU494" s="23" t="s">
        <v>88</v>
      </c>
    </row>
    <row r="495" spans="2:65" s="13" customFormat="1" ht="13.5">
      <c r="B495" s="208"/>
      <c r="D495" s="176" t="s">
        <v>134</v>
      </c>
      <c r="E495" s="209" t="s">
        <v>5</v>
      </c>
      <c r="F495" s="210" t="s">
        <v>740</v>
      </c>
      <c r="H495" s="209" t="s">
        <v>5</v>
      </c>
      <c r="I495" s="211"/>
      <c r="L495" s="208"/>
      <c r="M495" s="212"/>
      <c r="N495" s="213"/>
      <c r="O495" s="213"/>
      <c r="P495" s="213"/>
      <c r="Q495" s="213"/>
      <c r="R495" s="213"/>
      <c r="S495" s="213"/>
      <c r="T495" s="214"/>
      <c r="AT495" s="209" t="s">
        <v>134</v>
      </c>
      <c r="AU495" s="209" t="s">
        <v>88</v>
      </c>
      <c r="AV495" s="13" t="s">
        <v>26</v>
      </c>
      <c r="AW495" s="13" t="s">
        <v>135</v>
      </c>
      <c r="AX495" s="13" t="s">
        <v>79</v>
      </c>
      <c r="AY495" s="209" t="s">
        <v>126</v>
      </c>
    </row>
    <row r="496" spans="2:65" s="10" customFormat="1" ht="13.5">
      <c r="B496" s="180"/>
      <c r="D496" s="176" t="s">
        <v>134</v>
      </c>
      <c r="E496" s="181" t="s">
        <v>5</v>
      </c>
      <c r="F496" s="182" t="s">
        <v>741</v>
      </c>
      <c r="H496" s="183">
        <v>828.52</v>
      </c>
      <c r="I496" s="184"/>
      <c r="L496" s="180"/>
      <c r="M496" s="185"/>
      <c r="N496" s="186"/>
      <c r="O496" s="186"/>
      <c r="P496" s="186"/>
      <c r="Q496" s="186"/>
      <c r="R496" s="186"/>
      <c r="S496" s="186"/>
      <c r="T496" s="187"/>
      <c r="AT496" s="181" t="s">
        <v>134</v>
      </c>
      <c r="AU496" s="181" t="s">
        <v>88</v>
      </c>
      <c r="AV496" s="10" t="s">
        <v>88</v>
      </c>
      <c r="AW496" s="10" t="s">
        <v>135</v>
      </c>
      <c r="AX496" s="10" t="s">
        <v>79</v>
      </c>
      <c r="AY496" s="181" t="s">
        <v>126</v>
      </c>
    </row>
    <row r="497" spans="2:65" s="11" customFormat="1" ht="13.5">
      <c r="B497" s="188"/>
      <c r="D497" s="176" t="s">
        <v>134</v>
      </c>
      <c r="E497" s="189" t="s">
        <v>5</v>
      </c>
      <c r="F497" s="190" t="s">
        <v>136</v>
      </c>
      <c r="H497" s="191">
        <v>828.52</v>
      </c>
      <c r="I497" s="192"/>
      <c r="L497" s="188"/>
      <c r="M497" s="193"/>
      <c r="N497" s="194"/>
      <c r="O497" s="194"/>
      <c r="P497" s="194"/>
      <c r="Q497" s="194"/>
      <c r="R497" s="194"/>
      <c r="S497" s="194"/>
      <c r="T497" s="195"/>
      <c r="AT497" s="189" t="s">
        <v>134</v>
      </c>
      <c r="AU497" s="189" t="s">
        <v>88</v>
      </c>
      <c r="AV497" s="11" t="s">
        <v>125</v>
      </c>
      <c r="AW497" s="11" t="s">
        <v>135</v>
      </c>
      <c r="AX497" s="11" t="s">
        <v>26</v>
      </c>
      <c r="AY497" s="189" t="s">
        <v>126</v>
      </c>
    </row>
    <row r="498" spans="2:65" s="1" customFormat="1" ht="16.5" customHeight="1">
      <c r="B498" s="163"/>
      <c r="C498" s="164" t="s">
        <v>742</v>
      </c>
      <c r="D498" s="164" t="s">
        <v>127</v>
      </c>
      <c r="E498" s="165" t="s">
        <v>743</v>
      </c>
      <c r="F498" s="166" t="s">
        <v>744</v>
      </c>
      <c r="G498" s="167" t="s">
        <v>383</v>
      </c>
      <c r="H498" s="168">
        <v>128.44499999999999</v>
      </c>
      <c r="I498" s="169"/>
      <c r="J498" s="170">
        <f>ROUND(I498*H498,2)</f>
        <v>0</v>
      </c>
      <c r="K498" s="166" t="s">
        <v>192</v>
      </c>
      <c r="L498" s="40"/>
      <c r="M498" s="171" t="s">
        <v>5</v>
      </c>
      <c r="N498" s="172" t="s">
        <v>50</v>
      </c>
      <c r="O498" s="41"/>
      <c r="P498" s="173">
        <f>O498*H498</f>
        <v>0</v>
      </c>
      <c r="Q498" s="173">
        <v>0</v>
      </c>
      <c r="R498" s="173">
        <f>Q498*H498</f>
        <v>0</v>
      </c>
      <c r="S498" s="173">
        <v>0</v>
      </c>
      <c r="T498" s="174">
        <f>S498*H498</f>
        <v>0</v>
      </c>
      <c r="AR498" s="23" t="s">
        <v>125</v>
      </c>
      <c r="AT498" s="23" t="s">
        <v>127</v>
      </c>
      <c r="AU498" s="23" t="s">
        <v>88</v>
      </c>
      <c r="AY498" s="23" t="s">
        <v>126</v>
      </c>
      <c r="BE498" s="175">
        <f>IF(N498="základní",J498,0)</f>
        <v>0</v>
      </c>
      <c r="BF498" s="175">
        <f>IF(N498="snížená",J498,0)</f>
        <v>0</v>
      </c>
      <c r="BG498" s="175">
        <f>IF(N498="zákl. přenesená",J498,0)</f>
        <v>0</v>
      </c>
      <c r="BH498" s="175">
        <f>IF(N498="sníž. přenesená",J498,0)</f>
        <v>0</v>
      </c>
      <c r="BI498" s="175">
        <f>IF(N498="nulová",J498,0)</f>
        <v>0</v>
      </c>
      <c r="BJ498" s="23" t="s">
        <v>26</v>
      </c>
      <c r="BK498" s="175">
        <f>ROUND(I498*H498,2)</f>
        <v>0</v>
      </c>
      <c r="BL498" s="23" t="s">
        <v>125</v>
      </c>
      <c r="BM498" s="23" t="s">
        <v>745</v>
      </c>
    </row>
    <row r="499" spans="2:65" s="1" customFormat="1" ht="27">
      <c r="B499" s="40"/>
      <c r="D499" s="176" t="s">
        <v>132</v>
      </c>
      <c r="F499" s="177" t="s">
        <v>746</v>
      </c>
      <c r="I499" s="178"/>
      <c r="L499" s="40"/>
      <c r="M499" s="179"/>
      <c r="N499" s="41"/>
      <c r="O499" s="41"/>
      <c r="P499" s="41"/>
      <c r="Q499" s="41"/>
      <c r="R499" s="41"/>
      <c r="S499" s="41"/>
      <c r="T499" s="69"/>
      <c r="AT499" s="23" t="s">
        <v>132</v>
      </c>
      <c r="AU499" s="23" t="s">
        <v>88</v>
      </c>
    </row>
    <row r="500" spans="2:65" s="10" customFormat="1" ht="13.5">
      <c r="B500" s="180"/>
      <c r="D500" s="176" t="s">
        <v>134</v>
      </c>
      <c r="E500" s="181" t="s">
        <v>5</v>
      </c>
      <c r="F500" s="182" t="s">
        <v>747</v>
      </c>
      <c r="H500" s="183">
        <v>48.62</v>
      </c>
      <c r="I500" s="184"/>
      <c r="L500" s="180"/>
      <c r="M500" s="185"/>
      <c r="N500" s="186"/>
      <c r="O500" s="186"/>
      <c r="P500" s="186"/>
      <c r="Q500" s="186"/>
      <c r="R500" s="186"/>
      <c r="S500" s="186"/>
      <c r="T500" s="187"/>
      <c r="AT500" s="181" t="s">
        <v>134</v>
      </c>
      <c r="AU500" s="181" t="s">
        <v>88</v>
      </c>
      <c r="AV500" s="10" t="s">
        <v>88</v>
      </c>
      <c r="AW500" s="10" t="s">
        <v>135</v>
      </c>
      <c r="AX500" s="10" t="s">
        <v>79</v>
      </c>
      <c r="AY500" s="181" t="s">
        <v>126</v>
      </c>
    </row>
    <row r="501" spans="2:65" s="10" customFormat="1" ht="13.5">
      <c r="B501" s="180"/>
      <c r="D501" s="176" t="s">
        <v>134</v>
      </c>
      <c r="E501" s="181" t="s">
        <v>5</v>
      </c>
      <c r="F501" s="182" t="s">
        <v>748</v>
      </c>
      <c r="H501" s="183">
        <v>18.861999999999998</v>
      </c>
      <c r="I501" s="184"/>
      <c r="L501" s="180"/>
      <c r="M501" s="185"/>
      <c r="N501" s="186"/>
      <c r="O501" s="186"/>
      <c r="P501" s="186"/>
      <c r="Q501" s="186"/>
      <c r="R501" s="186"/>
      <c r="S501" s="186"/>
      <c r="T501" s="187"/>
      <c r="AT501" s="181" t="s">
        <v>134</v>
      </c>
      <c r="AU501" s="181" t="s">
        <v>88</v>
      </c>
      <c r="AV501" s="10" t="s">
        <v>88</v>
      </c>
      <c r="AW501" s="10" t="s">
        <v>135</v>
      </c>
      <c r="AX501" s="10" t="s">
        <v>79</v>
      </c>
      <c r="AY501" s="181" t="s">
        <v>126</v>
      </c>
    </row>
    <row r="502" spans="2:65" s="10" customFormat="1" ht="13.5">
      <c r="B502" s="180"/>
      <c r="D502" s="176" t="s">
        <v>134</v>
      </c>
      <c r="E502" s="181" t="s">
        <v>5</v>
      </c>
      <c r="F502" s="182" t="s">
        <v>749</v>
      </c>
      <c r="H502" s="183">
        <v>60.963000000000001</v>
      </c>
      <c r="I502" s="184"/>
      <c r="L502" s="180"/>
      <c r="M502" s="185"/>
      <c r="N502" s="186"/>
      <c r="O502" s="186"/>
      <c r="P502" s="186"/>
      <c r="Q502" s="186"/>
      <c r="R502" s="186"/>
      <c r="S502" s="186"/>
      <c r="T502" s="187"/>
      <c r="AT502" s="181" t="s">
        <v>134</v>
      </c>
      <c r="AU502" s="181" t="s">
        <v>88</v>
      </c>
      <c r="AV502" s="10" t="s">
        <v>88</v>
      </c>
      <c r="AW502" s="10" t="s">
        <v>135</v>
      </c>
      <c r="AX502" s="10" t="s">
        <v>79</v>
      </c>
      <c r="AY502" s="181" t="s">
        <v>126</v>
      </c>
    </row>
    <row r="503" spans="2:65" s="11" customFormat="1" ht="13.5">
      <c r="B503" s="188"/>
      <c r="D503" s="176" t="s">
        <v>134</v>
      </c>
      <c r="E503" s="189" t="s">
        <v>5</v>
      </c>
      <c r="F503" s="190" t="s">
        <v>136</v>
      </c>
      <c r="H503" s="191">
        <v>128.44499999999999</v>
      </c>
      <c r="I503" s="192"/>
      <c r="L503" s="188"/>
      <c r="M503" s="193"/>
      <c r="N503" s="194"/>
      <c r="O503" s="194"/>
      <c r="P503" s="194"/>
      <c r="Q503" s="194"/>
      <c r="R503" s="194"/>
      <c r="S503" s="194"/>
      <c r="T503" s="195"/>
      <c r="AT503" s="189" t="s">
        <v>134</v>
      </c>
      <c r="AU503" s="189" t="s">
        <v>88</v>
      </c>
      <c r="AV503" s="11" t="s">
        <v>125</v>
      </c>
      <c r="AW503" s="11" t="s">
        <v>135</v>
      </c>
      <c r="AX503" s="11" t="s">
        <v>26</v>
      </c>
      <c r="AY503" s="189" t="s">
        <v>126</v>
      </c>
    </row>
    <row r="504" spans="2:65" s="1" customFormat="1" ht="16.5" customHeight="1">
      <c r="B504" s="163"/>
      <c r="C504" s="164" t="s">
        <v>750</v>
      </c>
      <c r="D504" s="164" t="s">
        <v>127</v>
      </c>
      <c r="E504" s="165" t="s">
        <v>751</v>
      </c>
      <c r="F504" s="166" t="s">
        <v>752</v>
      </c>
      <c r="G504" s="167" t="s">
        <v>383</v>
      </c>
      <c r="H504" s="168">
        <v>1798.23</v>
      </c>
      <c r="I504" s="169"/>
      <c r="J504" s="170">
        <f>ROUND(I504*H504,2)</f>
        <v>0</v>
      </c>
      <c r="K504" s="166" t="s">
        <v>192</v>
      </c>
      <c r="L504" s="40"/>
      <c r="M504" s="171" t="s">
        <v>5</v>
      </c>
      <c r="N504" s="172" t="s">
        <v>50</v>
      </c>
      <c r="O504" s="41"/>
      <c r="P504" s="173">
        <f>O504*H504</f>
        <v>0</v>
      </c>
      <c r="Q504" s="173">
        <v>0</v>
      </c>
      <c r="R504" s="173">
        <f>Q504*H504</f>
        <v>0</v>
      </c>
      <c r="S504" s="173">
        <v>0</v>
      </c>
      <c r="T504" s="174">
        <f>S504*H504</f>
        <v>0</v>
      </c>
      <c r="AR504" s="23" t="s">
        <v>125</v>
      </c>
      <c r="AT504" s="23" t="s">
        <v>127</v>
      </c>
      <c r="AU504" s="23" t="s">
        <v>88</v>
      </c>
      <c r="AY504" s="23" t="s">
        <v>126</v>
      </c>
      <c r="BE504" s="175">
        <f>IF(N504="základní",J504,0)</f>
        <v>0</v>
      </c>
      <c r="BF504" s="175">
        <f>IF(N504="snížená",J504,0)</f>
        <v>0</v>
      </c>
      <c r="BG504" s="175">
        <f>IF(N504="zákl. přenesená",J504,0)</f>
        <v>0</v>
      </c>
      <c r="BH504" s="175">
        <f>IF(N504="sníž. přenesená",J504,0)</f>
        <v>0</v>
      </c>
      <c r="BI504" s="175">
        <f>IF(N504="nulová",J504,0)</f>
        <v>0</v>
      </c>
      <c r="BJ504" s="23" t="s">
        <v>26</v>
      </c>
      <c r="BK504" s="175">
        <f>ROUND(I504*H504,2)</f>
        <v>0</v>
      </c>
      <c r="BL504" s="23" t="s">
        <v>125</v>
      </c>
      <c r="BM504" s="23" t="s">
        <v>753</v>
      </c>
    </row>
    <row r="505" spans="2:65" s="1" customFormat="1" ht="27">
      <c r="B505" s="40"/>
      <c r="D505" s="176" t="s">
        <v>132</v>
      </c>
      <c r="F505" s="177" t="s">
        <v>754</v>
      </c>
      <c r="I505" s="178"/>
      <c r="L505" s="40"/>
      <c r="M505" s="179"/>
      <c r="N505" s="41"/>
      <c r="O505" s="41"/>
      <c r="P505" s="41"/>
      <c r="Q505" s="41"/>
      <c r="R505" s="41"/>
      <c r="S505" s="41"/>
      <c r="T505" s="69"/>
      <c r="AT505" s="23" t="s">
        <v>132</v>
      </c>
      <c r="AU505" s="23" t="s">
        <v>88</v>
      </c>
    </row>
    <row r="506" spans="2:65" s="13" customFormat="1" ht="13.5">
      <c r="B506" s="208"/>
      <c r="D506" s="176" t="s">
        <v>134</v>
      </c>
      <c r="E506" s="209" t="s">
        <v>5</v>
      </c>
      <c r="F506" s="210" t="s">
        <v>755</v>
      </c>
      <c r="H506" s="209" t="s">
        <v>5</v>
      </c>
      <c r="I506" s="211"/>
      <c r="L506" s="208"/>
      <c r="M506" s="212"/>
      <c r="N506" s="213"/>
      <c r="O506" s="213"/>
      <c r="P506" s="213"/>
      <c r="Q506" s="213"/>
      <c r="R506" s="213"/>
      <c r="S506" s="213"/>
      <c r="T506" s="214"/>
      <c r="AT506" s="209" t="s">
        <v>134</v>
      </c>
      <c r="AU506" s="209" t="s">
        <v>88</v>
      </c>
      <c r="AV506" s="13" t="s">
        <v>26</v>
      </c>
      <c r="AW506" s="13" t="s">
        <v>135</v>
      </c>
      <c r="AX506" s="13" t="s">
        <v>79</v>
      </c>
      <c r="AY506" s="209" t="s">
        <v>126</v>
      </c>
    </row>
    <row r="507" spans="2:65" s="10" customFormat="1" ht="13.5">
      <c r="B507" s="180"/>
      <c r="D507" s="176" t="s">
        <v>134</v>
      </c>
      <c r="E507" s="181" t="s">
        <v>5</v>
      </c>
      <c r="F507" s="182" t="s">
        <v>756</v>
      </c>
      <c r="H507" s="183">
        <v>1798.23</v>
      </c>
      <c r="I507" s="184"/>
      <c r="L507" s="180"/>
      <c r="M507" s="185"/>
      <c r="N507" s="186"/>
      <c r="O507" s="186"/>
      <c r="P507" s="186"/>
      <c r="Q507" s="186"/>
      <c r="R507" s="186"/>
      <c r="S507" s="186"/>
      <c r="T507" s="187"/>
      <c r="AT507" s="181" t="s">
        <v>134</v>
      </c>
      <c r="AU507" s="181" t="s">
        <v>88</v>
      </c>
      <c r="AV507" s="10" t="s">
        <v>88</v>
      </c>
      <c r="AW507" s="10" t="s">
        <v>135</v>
      </c>
      <c r="AX507" s="10" t="s">
        <v>79</v>
      </c>
      <c r="AY507" s="181" t="s">
        <v>126</v>
      </c>
    </row>
    <row r="508" spans="2:65" s="11" customFormat="1" ht="13.5">
      <c r="B508" s="188"/>
      <c r="D508" s="176" t="s">
        <v>134</v>
      </c>
      <c r="E508" s="189" t="s">
        <v>5</v>
      </c>
      <c r="F508" s="190" t="s">
        <v>136</v>
      </c>
      <c r="H508" s="191">
        <v>1798.23</v>
      </c>
      <c r="I508" s="192"/>
      <c r="L508" s="188"/>
      <c r="M508" s="193"/>
      <c r="N508" s="194"/>
      <c r="O508" s="194"/>
      <c r="P508" s="194"/>
      <c r="Q508" s="194"/>
      <c r="R508" s="194"/>
      <c r="S508" s="194"/>
      <c r="T508" s="195"/>
      <c r="AT508" s="189" t="s">
        <v>134</v>
      </c>
      <c r="AU508" s="189" t="s">
        <v>88</v>
      </c>
      <c r="AV508" s="11" t="s">
        <v>125</v>
      </c>
      <c r="AW508" s="11" t="s">
        <v>135</v>
      </c>
      <c r="AX508" s="11" t="s">
        <v>26</v>
      </c>
      <c r="AY508" s="189" t="s">
        <v>126</v>
      </c>
    </row>
    <row r="509" spans="2:65" s="1" customFormat="1" ht="16.5" customHeight="1">
      <c r="B509" s="163"/>
      <c r="C509" s="164" t="s">
        <v>757</v>
      </c>
      <c r="D509" s="164" t="s">
        <v>127</v>
      </c>
      <c r="E509" s="165" t="s">
        <v>758</v>
      </c>
      <c r="F509" s="166" t="s">
        <v>759</v>
      </c>
      <c r="G509" s="167" t="s">
        <v>383</v>
      </c>
      <c r="H509" s="168">
        <v>128.44499999999999</v>
      </c>
      <c r="I509" s="169"/>
      <c r="J509" s="170">
        <f>ROUND(I509*H509,2)</f>
        <v>0</v>
      </c>
      <c r="K509" s="166" t="s">
        <v>192</v>
      </c>
      <c r="L509" s="40"/>
      <c r="M509" s="171" t="s">
        <v>5</v>
      </c>
      <c r="N509" s="172" t="s">
        <v>50</v>
      </c>
      <c r="O509" s="41"/>
      <c r="P509" s="173">
        <f>O509*H509</f>
        <v>0</v>
      </c>
      <c r="Q509" s="173">
        <v>0</v>
      </c>
      <c r="R509" s="173">
        <f>Q509*H509</f>
        <v>0</v>
      </c>
      <c r="S509" s="173">
        <v>0</v>
      </c>
      <c r="T509" s="174">
        <f>S509*H509</f>
        <v>0</v>
      </c>
      <c r="AR509" s="23" t="s">
        <v>125</v>
      </c>
      <c r="AT509" s="23" t="s">
        <v>127</v>
      </c>
      <c r="AU509" s="23" t="s">
        <v>88</v>
      </c>
      <c r="AY509" s="23" t="s">
        <v>126</v>
      </c>
      <c r="BE509" s="175">
        <f>IF(N509="základní",J509,0)</f>
        <v>0</v>
      </c>
      <c r="BF509" s="175">
        <f>IF(N509="snížená",J509,0)</f>
        <v>0</v>
      </c>
      <c r="BG509" s="175">
        <f>IF(N509="zákl. přenesená",J509,0)</f>
        <v>0</v>
      </c>
      <c r="BH509" s="175">
        <f>IF(N509="sníž. přenesená",J509,0)</f>
        <v>0</v>
      </c>
      <c r="BI509" s="175">
        <f>IF(N509="nulová",J509,0)</f>
        <v>0</v>
      </c>
      <c r="BJ509" s="23" t="s">
        <v>26</v>
      </c>
      <c r="BK509" s="175">
        <f>ROUND(I509*H509,2)</f>
        <v>0</v>
      </c>
      <c r="BL509" s="23" t="s">
        <v>125</v>
      </c>
      <c r="BM509" s="23" t="s">
        <v>760</v>
      </c>
    </row>
    <row r="510" spans="2:65" s="1" customFormat="1" ht="13.5">
      <c r="B510" s="40"/>
      <c r="D510" s="176" t="s">
        <v>132</v>
      </c>
      <c r="F510" s="177" t="s">
        <v>761</v>
      </c>
      <c r="I510" s="178"/>
      <c r="L510" s="40"/>
      <c r="M510" s="179"/>
      <c r="N510" s="41"/>
      <c r="O510" s="41"/>
      <c r="P510" s="41"/>
      <c r="Q510" s="41"/>
      <c r="R510" s="41"/>
      <c r="S510" s="41"/>
      <c r="T510" s="69"/>
      <c r="AT510" s="23" t="s">
        <v>132</v>
      </c>
      <c r="AU510" s="23" t="s">
        <v>88</v>
      </c>
    </row>
    <row r="511" spans="2:65" s="10" customFormat="1" ht="13.5">
      <c r="B511" s="180"/>
      <c r="D511" s="176" t="s">
        <v>134</v>
      </c>
      <c r="E511" s="181" t="s">
        <v>5</v>
      </c>
      <c r="F511" s="182" t="s">
        <v>762</v>
      </c>
      <c r="H511" s="183">
        <v>128.44499999999999</v>
      </c>
      <c r="I511" s="184"/>
      <c r="L511" s="180"/>
      <c r="M511" s="185"/>
      <c r="N511" s="186"/>
      <c r="O511" s="186"/>
      <c r="P511" s="186"/>
      <c r="Q511" s="186"/>
      <c r="R511" s="186"/>
      <c r="S511" s="186"/>
      <c r="T511" s="187"/>
      <c r="AT511" s="181" t="s">
        <v>134</v>
      </c>
      <c r="AU511" s="181" t="s">
        <v>88</v>
      </c>
      <c r="AV511" s="10" t="s">
        <v>88</v>
      </c>
      <c r="AW511" s="10" t="s">
        <v>135</v>
      </c>
      <c r="AX511" s="10" t="s">
        <v>79</v>
      </c>
      <c r="AY511" s="181" t="s">
        <v>126</v>
      </c>
    </row>
    <row r="512" spans="2:65" s="11" customFormat="1" ht="13.5">
      <c r="B512" s="188"/>
      <c r="D512" s="176" t="s">
        <v>134</v>
      </c>
      <c r="E512" s="189" t="s">
        <v>5</v>
      </c>
      <c r="F512" s="190" t="s">
        <v>136</v>
      </c>
      <c r="H512" s="191">
        <v>128.44499999999999</v>
      </c>
      <c r="I512" s="192"/>
      <c r="L512" s="188"/>
      <c r="M512" s="193"/>
      <c r="N512" s="194"/>
      <c r="O512" s="194"/>
      <c r="P512" s="194"/>
      <c r="Q512" s="194"/>
      <c r="R512" s="194"/>
      <c r="S512" s="194"/>
      <c r="T512" s="195"/>
      <c r="AT512" s="189" t="s">
        <v>134</v>
      </c>
      <c r="AU512" s="189" t="s">
        <v>88</v>
      </c>
      <c r="AV512" s="11" t="s">
        <v>125</v>
      </c>
      <c r="AW512" s="11" t="s">
        <v>135</v>
      </c>
      <c r="AX512" s="11" t="s">
        <v>26</v>
      </c>
      <c r="AY512" s="189" t="s">
        <v>126</v>
      </c>
    </row>
    <row r="513" spans="2:65" s="1" customFormat="1" ht="16.5" customHeight="1">
      <c r="B513" s="163"/>
      <c r="C513" s="164" t="s">
        <v>763</v>
      </c>
      <c r="D513" s="164" t="s">
        <v>127</v>
      </c>
      <c r="E513" s="165" t="s">
        <v>764</v>
      </c>
      <c r="F513" s="166" t="s">
        <v>765</v>
      </c>
      <c r="G513" s="167" t="s">
        <v>383</v>
      </c>
      <c r="H513" s="168">
        <v>59.18</v>
      </c>
      <c r="I513" s="169"/>
      <c r="J513" s="170">
        <f>ROUND(I513*H513,2)</f>
        <v>0</v>
      </c>
      <c r="K513" s="166" t="s">
        <v>192</v>
      </c>
      <c r="L513" s="40"/>
      <c r="M513" s="171" t="s">
        <v>5</v>
      </c>
      <c r="N513" s="172" t="s">
        <v>50</v>
      </c>
      <c r="O513" s="41"/>
      <c r="P513" s="173">
        <f>O513*H513</f>
        <v>0</v>
      </c>
      <c r="Q513" s="173">
        <v>0</v>
      </c>
      <c r="R513" s="173">
        <f>Q513*H513</f>
        <v>0</v>
      </c>
      <c r="S513" s="173">
        <v>0</v>
      </c>
      <c r="T513" s="174">
        <f>S513*H513</f>
        <v>0</v>
      </c>
      <c r="AR513" s="23" t="s">
        <v>125</v>
      </c>
      <c r="AT513" s="23" t="s">
        <v>127</v>
      </c>
      <c r="AU513" s="23" t="s">
        <v>88</v>
      </c>
      <c r="AY513" s="23" t="s">
        <v>126</v>
      </c>
      <c r="BE513" s="175">
        <f>IF(N513="základní",J513,0)</f>
        <v>0</v>
      </c>
      <c r="BF513" s="175">
        <f>IF(N513="snížená",J513,0)</f>
        <v>0</v>
      </c>
      <c r="BG513" s="175">
        <f>IF(N513="zákl. přenesená",J513,0)</f>
        <v>0</v>
      </c>
      <c r="BH513" s="175">
        <f>IF(N513="sníž. přenesená",J513,0)</f>
        <v>0</v>
      </c>
      <c r="BI513" s="175">
        <f>IF(N513="nulová",J513,0)</f>
        <v>0</v>
      </c>
      <c r="BJ513" s="23" t="s">
        <v>26</v>
      </c>
      <c r="BK513" s="175">
        <f>ROUND(I513*H513,2)</f>
        <v>0</v>
      </c>
      <c r="BL513" s="23" t="s">
        <v>125</v>
      </c>
      <c r="BM513" s="23" t="s">
        <v>766</v>
      </c>
    </row>
    <row r="514" spans="2:65" s="1" customFormat="1" ht="13.5">
      <c r="B514" s="40"/>
      <c r="D514" s="176" t="s">
        <v>132</v>
      </c>
      <c r="F514" s="177" t="s">
        <v>767</v>
      </c>
      <c r="I514" s="178"/>
      <c r="L514" s="40"/>
      <c r="M514" s="179"/>
      <c r="N514" s="41"/>
      <c r="O514" s="41"/>
      <c r="P514" s="41"/>
      <c r="Q514" s="41"/>
      <c r="R514" s="41"/>
      <c r="S514" s="41"/>
      <c r="T514" s="69"/>
      <c r="AT514" s="23" t="s">
        <v>132</v>
      </c>
      <c r="AU514" s="23" t="s">
        <v>88</v>
      </c>
    </row>
    <row r="515" spans="2:65" s="10" customFormat="1" ht="13.5">
      <c r="B515" s="180"/>
      <c r="D515" s="176" t="s">
        <v>134</v>
      </c>
      <c r="E515" s="181" t="s">
        <v>5</v>
      </c>
      <c r="F515" s="182" t="s">
        <v>768</v>
      </c>
      <c r="H515" s="183">
        <v>59.18</v>
      </c>
      <c r="I515" s="184"/>
      <c r="L515" s="180"/>
      <c r="M515" s="185"/>
      <c r="N515" s="186"/>
      <c r="O515" s="186"/>
      <c r="P515" s="186"/>
      <c r="Q515" s="186"/>
      <c r="R515" s="186"/>
      <c r="S515" s="186"/>
      <c r="T515" s="187"/>
      <c r="AT515" s="181" t="s">
        <v>134</v>
      </c>
      <c r="AU515" s="181" t="s">
        <v>88</v>
      </c>
      <c r="AV515" s="10" t="s">
        <v>88</v>
      </c>
      <c r="AW515" s="10" t="s">
        <v>135</v>
      </c>
      <c r="AX515" s="10" t="s">
        <v>79</v>
      </c>
      <c r="AY515" s="181" t="s">
        <v>126</v>
      </c>
    </row>
    <row r="516" spans="2:65" s="11" customFormat="1" ht="13.5">
      <c r="B516" s="188"/>
      <c r="D516" s="176" t="s">
        <v>134</v>
      </c>
      <c r="E516" s="189" t="s">
        <v>5</v>
      </c>
      <c r="F516" s="190" t="s">
        <v>136</v>
      </c>
      <c r="H516" s="191">
        <v>59.18</v>
      </c>
      <c r="I516" s="192"/>
      <c r="L516" s="188"/>
      <c r="M516" s="193"/>
      <c r="N516" s="194"/>
      <c r="O516" s="194"/>
      <c r="P516" s="194"/>
      <c r="Q516" s="194"/>
      <c r="R516" s="194"/>
      <c r="S516" s="194"/>
      <c r="T516" s="195"/>
      <c r="AT516" s="189" t="s">
        <v>134</v>
      </c>
      <c r="AU516" s="189" t="s">
        <v>88</v>
      </c>
      <c r="AV516" s="11" t="s">
        <v>125</v>
      </c>
      <c r="AW516" s="11" t="s">
        <v>135</v>
      </c>
      <c r="AX516" s="11" t="s">
        <v>26</v>
      </c>
      <c r="AY516" s="189" t="s">
        <v>126</v>
      </c>
    </row>
    <row r="517" spans="2:65" s="9" customFormat="1" ht="29.85" customHeight="1">
      <c r="B517" s="152"/>
      <c r="D517" s="153" t="s">
        <v>78</v>
      </c>
      <c r="E517" s="206" t="s">
        <v>769</v>
      </c>
      <c r="F517" s="206" t="s">
        <v>770</v>
      </c>
      <c r="I517" s="155"/>
      <c r="J517" s="207">
        <f>BK517</f>
        <v>0</v>
      </c>
      <c r="L517" s="152"/>
      <c r="M517" s="157"/>
      <c r="N517" s="158"/>
      <c r="O517" s="158"/>
      <c r="P517" s="159">
        <f>SUM(P518:P519)</f>
        <v>0</v>
      </c>
      <c r="Q517" s="158"/>
      <c r="R517" s="159">
        <f>SUM(R518:R519)</f>
        <v>0</v>
      </c>
      <c r="S517" s="158"/>
      <c r="T517" s="160">
        <f>SUM(T518:T519)</f>
        <v>0</v>
      </c>
      <c r="AR517" s="153" t="s">
        <v>26</v>
      </c>
      <c r="AT517" s="161" t="s">
        <v>78</v>
      </c>
      <c r="AU517" s="161" t="s">
        <v>26</v>
      </c>
      <c r="AY517" s="153" t="s">
        <v>126</v>
      </c>
      <c r="BK517" s="162">
        <f>SUM(BK518:BK519)</f>
        <v>0</v>
      </c>
    </row>
    <row r="518" spans="2:65" s="1" customFormat="1" ht="16.5" customHeight="1">
      <c r="B518" s="163"/>
      <c r="C518" s="164" t="s">
        <v>771</v>
      </c>
      <c r="D518" s="164" t="s">
        <v>127</v>
      </c>
      <c r="E518" s="165" t="s">
        <v>772</v>
      </c>
      <c r="F518" s="166" t="s">
        <v>773</v>
      </c>
      <c r="G518" s="167" t="s">
        <v>383</v>
      </c>
      <c r="H518" s="168">
        <v>149.08600000000001</v>
      </c>
      <c r="I518" s="169"/>
      <c r="J518" s="170">
        <f>ROUND(I518*H518,2)</f>
        <v>0</v>
      </c>
      <c r="K518" s="166" t="s">
        <v>192</v>
      </c>
      <c r="L518" s="40"/>
      <c r="M518" s="171" t="s">
        <v>5</v>
      </c>
      <c r="N518" s="172" t="s">
        <v>50</v>
      </c>
      <c r="O518" s="41"/>
      <c r="P518" s="173">
        <f>O518*H518</f>
        <v>0</v>
      </c>
      <c r="Q518" s="173">
        <v>0</v>
      </c>
      <c r="R518" s="173">
        <f>Q518*H518</f>
        <v>0</v>
      </c>
      <c r="S518" s="173">
        <v>0</v>
      </c>
      <c r="T518" s="174">
        <f>S518*H518</f>
        <v>0</v>
      </c>
      <c r="AR518" s="23" t="s">
        <v>125</v>
      </c>
      <c r="AT518" s="23" t="s">
        <v>127</v>
      </c>
      <c r="AU518" s="23" t="s">
        <v>88</v>
      </c>
      <c r="AY518" s="23" t="s">
        <v>126</v>
      </c>
      <c r="BE518" s="175">
        <f>IF(N518="základní",J518,0)</f>
        <v>0</v>
      </c>
      <c r="BF518" s="175">
        <f>IF(N518="snížená",J518,0)</f>
        <v>0</v>
      </c>
      <c r="BG518" s="175">
        <f>IF(N518="zákl. přenesená",J518,0)</f>
        <v>0</v>
      </c>
      <c r="BH518" s="175">
        <f>IF(N518="sníž. přenesená",J518,0)</f>
        <v>0</v>
      </c>
      <c r="BI518" s="175">
        <f>IF(N518="nulová",J518,0)</f>
        <v>0</v>
      </c>
      <c r="BJ518" s="23" t="s">
        <v>26</v>
      </c>
      <c r="BK518" s="175">
        <f>ROUND(I518*H518,2)</f>
        <v>0</v>
      </c>
      <c r="BL518" s="23" t="s">
        <v>125</v>
      </c>
      <c r="BM518" s="23" t="s">
        <v>774</v>
      </c>
    </row>
    <row r="519" spans="2:65" s="1" customFormat="1" ht="27">
      <c r="B519" s="40"/>
      <c r="D519" s="176" t="s">
        <v>132</v>
      </c>
      <c r="F519" s="177" t="s">
        <v>775</v>
      </c>
      <c r="I519" s="178"/>
      <c r="L519" s="40"/>
      <c r="M519" s="226"/>
      <c r="N519" s="227"/>
      <c r="O519" s="227"/>
      <c r="P519" s="227"/>
      <c r="Q519" s="227"/>
      <c r="R519" s="227"/>
      <c r="S519" s="227"/>
      <c r="T519" s="228"/>
      <c r="AT519" s="23" t="s">
        <v>132</v>
      </c>
      <c r="AU519" s="23" t="s">
        <v>88</v>
      </c>
    </row>
    <row r="520" spans="2:65" s="1" customFormat="1" ht="6.95" customHeight="1">
      <c r="B520" s="55"/>
      <c r="C520" s="56"/>
      <c r="D520" s="56"/>
      <c r="E520" s="56"/>
      <c r="F520" s="56"/>
      <c r="G520" s="56"/>
      <c r="H520" s="56"/>
      <c r="I520" s="126"/>
      <c r="J520" s="56"/>
      <c r="K520" s="56"/>
      <c r="L520" s="40"/>
    </row>
  </sheetData>
  <autoFilter ref="C84:K519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4" customFormat="1" ht="45" customHeight="1">
      <c r="B3" s="233"/>
      <c r="C3" s="356" t="s">
        <v>776</v>
      </c>
      <c r="D3" s="356"/>
      <c r="E3" s="356"/>
      <c r="F3" s="356"/>
      <c r="G3" s="356"/>
      <c r="H3" s="356"/>
      <c r="I3" s="356"/>
      <c r="J3" s="356"/>
      <c r="K3" s="234"/>
    </row>
    <row r="4" spans="2:11" ht="25.5" customHeight="1">
      <c r="B4" s="235"/>
      <c r="C4" s="360" t="s">
        <v>777</v>
      </c>
      <c r="D4" s="360"/>
      <c r="E4" s="360"/>
      <c r="F4" s="360"/>
      <c r="G4" s="360"/>
      <c r="H4" s="360"/>
      <c r="I4" s="360"/>
      <c r="J4" s="360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59" t="s">
        <v>778</v>
      </c>
      <c r="D6" s="359"/>
      <c r="E6" s="359"/>
      <c r="F6" s="359"/>
      <c r="G6" s="359"/>
      <c r="H6" s="359"/>
      <c r="I6" s="359"/>
      <c r="J6" s="359"/>
      <c r="K6" s="236"/>
    </row>
    <row r="7" spans="2:11" ht="15" customHeight="1">
      <c r="B7" s="239"/>
      <c r="C7" s="359" t="s">
        <v>779</v>
      </c>
      <c r="D7" s="359"/>
      <c r="E7" s="359"/>
      <c r="F7" s="359"/>
      <c r="G7" s="359"/>
      <c r="H7" s="359"/>
      <c r="I7" s="359"/>
      <c r="J7" s="359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59" t="s">
        <v>780</v>
      </c>
      <c r="D9" s="359"/>
      <c r="E9" s="359"/>
      <c r="F9" s="359"/>
      <c r="G9" s="359"/>
      <c r="H9" s="359"/>
      <c r="I9" s="359"/>
      <c r="J9" s="359"/>
      <c r="K9" s="236"/>
    </row>
    <row r="10" spans="2:11" ht="15" customHeight="1">
      <c r="B10" s="239"/>
      <c r="C10" s="238"/>
      <c r="D10" s="359" t="s">
        <v>781</v>
      </c>
      <c r="E10" s="359"/>
      <c r="F10" s="359"/>
      <c r="G10" s="359"/>
      <c r="H10" s="359"/>
      <c r="I10" s="359"/>
      <c r="J10" s="359"/>
      <c r="K10" s="236"/>
    </row>
    <row r="11" spans="2:11" ht="15" customHeight="1">
      <c r="B11" s="239"/>
      <c r="C11" s="240"/>
      <c r="D11" s="359" t="s">
        <v>782</v>
      </c>
      <c r="E11" s="359"/>
      <c r="F11" s="359"/>
      <c r="G11" s="359"/>
      <c r="H11" s="359"/>
      <c r="I11" s="359"/>
      <c r="J11" s="359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59" t="s">
        <v>783</v>
      </c>
      <c r="E13" s="359"/>
      <c r="F13" s="359"/>
      <c r="G13" s="359"/>
      <c r="H13" s="359"/>
      <c r="I13" s="359"/>
      <c r="J13" s="359"/>
      <c r="K13" s="236"/>
    </row>
    <row r="14" spans="2:11" ht="15" customHeight="1">
      <c r="B14" s="239"/>
      <c r="C14" s="240"/>
      <c r="D14" s="359" t="s">
        <v>784</v>
      </c>
      <c r="E14" s="359"/>
      <c r="F14" s="359"/>
      <c r="G14" s="359"/>
      <c r="H14" s="359"/>
      <c r="I14" s="359"/>
      <c r="J14" s="359"/>
      <c r="K14" s="236"/>
    </row>
    <row r="15" spans="2:11" ht="15" customHeight="1">
      <c r="B15" s="239"/>
      <c r="C15" s="240"/>
      <c r="D15" s="359" t="s">
        <v>785</v>
      </c>
      <c r="E15" s="359"/>
      <c r="F15" s="359"/>
      <c r="G15" s="359"/>
      <c r="H15" s="359"/>
      <c r="I15" s="359"/>
      <c r="J15" s="359"/>
      <c r="K15" s="236"/>
    </row>
    <row r="16" spans="2:11" ht="15" customHeight="1">
      <c r="B16" s="239"/>
      <c r="C16" s="240"/>
      <c r="D16" s="240"/>
      <c r="E16" s="241" t="s">
        <v>86</v>
      </c>
      <c r="F16" s="359" t="s">
        <v>786</v>
      </c>
      <c r="G16" s="359"/>
      <c r="H16" s="359"/>
      <c r="I16" s="359"/>
      <c r="J16" s="359"/>
      <c r="K16" s="236"/>
    </row>
    <row r="17" spans="2:11" ht="15" customHeight="1">
      <c r="B17" s="239"/>
      <c r="C17" s="240"/>
      <c r="D17" s="240"/>
      <c r="E17" s="241" t="s">
        <v>787</v>
      </c>
      <c r="F17" s="359" t="s">
        <v>788</v>
      </c>
      <c r="G17" s="359"/>
      <c r="H17" s="359"/>
      <c r="I17" s="359"/>
      <c r="J17" s="359"/>
      <c r="K17" s="236"/>
    </row>
    <row r="18" spans="2:11" ht="15" customHeight="1">
      <c r="B18" s="239"/>
      <c r="C18" s="240"/>
      <c r="D18" s="240"/>
      <c r="E18" s="241" t="s">
        <v>789</v>
      </c>
      <c r="F18" s="359" t="s">
        <v>790</v>
      </c>
      <c r="G18" s="359"/>
      <c r="H18" s="359"/>
      <c r="I18" s="359"/>
      <c r="J18" s="359"/>
      <c r="K18" s="236"/>
    </row>
    <row r="19" spans="2:11" ht="15" customHeight="1">
      <c r="B19" s="239"/>
      <c r="C19" s="240"/>
      <c r="D19" s="240"/>
      <c r="E19" s="241" t="s">
        <v>791</v>
      </c>
      <c r="F19" s="359" t="s">
        <v>85</v>
      </c>
      <c r="G19" s="359"/>
      <c r="H19" s="359"/>
      <c r="I19" s="359"/>
      <c r="J19" s="359"/>
      <c r="K19" s="236"/>
    </row>
    <row r="20" spans="2:11" ht="15" customHeight="1">
      <c r="B20" s="239"/>
      <c r="C20" s="240"/>
      <c r="D20" s="240"/>
      <c r="E20" s="241" t="s">
        <v>792</v>
      </c>
      <c r="F20" s="359" t="s">
        <v>793</v>
      </c>
      <c r="G20" s="359"/>
      <c r="H20" s="359"/>
      <c r="I20" s="359"/>
      <c r="J20" s="359"/>
      <c r="K20" s="236"/>
    </row>
    <row r="21" spans="2:11" ht="15" customHeight="1">
      <c r="B21" s="239"/>
      <c r="C21" s="240"/>
      <c r="D21" s="240"/>
      <c r="E21" s="241" t="s">
        <v>794</v>
      </c>
      <c r="F21" s="359" t="s">
        <v>795</v>
      </c>
      <c r="G21" s="359"/>
      <c r="H21" s="359"/>
      <c r="I21" s="359"/>
      <c r="J21" s="359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59" t="s">
        <v>796</v>
      </c>
      <c r="D23" s="359"/>
      <c r="E23" s="359"/>
      <c r="F23" s="359"/>
      <c r="G23" s="359"/>
      <c r="H23" s="359"/>
      <c r="I23" s="359"/>
      <c r="J23" s="359"/>
      <c r="K23" s="236"/>
    </row>
    <row r="24" spans="2:11" ht="15" customHeight="1">
      <c r="B24" s="239"/>
      <c r="C24" s="359" t="s">
        <v>797</v>
      </c>
      <c r="D24" s="359"/>
      <c r="E24" s="359"/>
      <c r="F24" s="359"/>
      <c r="G24" s="359"/>
      <c r="H24" s="359"/>
      <c r="I24" s="359"/>
      <c r="J24" s="359"/>
      <c r="K24" s="236"/>
    </row>
    <row r="25" spans="2:11" ht="15" customHeight="1">
      <c r="B25" s="239"/>
      <c r="C25" s="238"/>
      <c r="D25" s="359" t="s">
        <v>798</v>
      </c>
      <c r="E25" s="359"/>
      <c r="F25" s="359"/>
      <c r="G25" s="359"/>
      <c r="H25" s="359"/>
      <c r="I25" s="359"/>
      <c r="J25" s="359"/>
      <c r="K25" s="236"/>
    </row>
    <row r="26" spans="2:11" ht="15" customHeight="1">
      <c r="B26" s="239"/>
      <c r="C26" s="240"/>
      <c r="D26" s="359" t="s">
        <v>799</v>
      </c>
      <c r="E26" s="359"/>
      <c r="F26" s="359"/>
      <c r="G26" s="359"/>
      <c r="H26" s="359"/>
      <c r="I26" s="359"/>
      <c r="J26" s="359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59" t="s">
        <v>800</v>
      </c>
      <c r="E28" s="359"/>
      <c r="F28" s="359"/>
      <c r="G28" s="359"/>
      <c r="H28" s="359"/>
      <c r="I28" s="359"/>
      <c r="J28" s="359"/>
      <c r="K28" s="236"/>
    </row>
    <row r="29" spans="2:11" ht="15" customHeight="1">
      <c r="B29" s="239"/>
      <c r="C29" s="240"/>
      <c r="D29" s="359" t="s">
        <v>801</v>
      </c>
      <c r="E29" s="359"/>
      <c r="F29" s="359"/>
      <c r="G29" s="359"/>
      <c r="H29" s="359"/>
      <c r="I29" s="359"/>
      <c r="J29" s="359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59" t="s">
        <v>802</v>
      </c>
      <c r="E31" s="359"/>
      <c r="F31" s="359"/>
      <c r="G31" s="359"/>
      <c r="H31" s="359"/>
      <c r="I31" s="359"/>
      <c r="J31" s="359"/>
      <c r="K31" s="236"/>
    </row>
    <row r="32" spans="2:11" ht="15" customHeight="1">
      <c r="B32" s="239"/>
      <c r="C32" s="240"/>
      <c r="D32" s="359" t="s">
        <v>803</v>
      </c>
      <c r="E32" s="359"/>
      <c r="F32" s="359"/>
      <c r="G32" s="359"/>
      <c r="H32" s="359"/>
      <c r="I32" s="359"/>
      <c r="J32" s="359"/>
      <c r="K32" s="236"/>
    </row>
    <row r="33" spans="2:11" ht="15" customHeight="1">
      <c r="B33" s="239"/>
      <c r="C33" s="240"/>
      <c r="D33" s="359" t="s">
        <v>804</v>
      </c>
      <c r="E33" s="359"/>
      <c r="F33" s="359"/>
      <c r="G33" s="359"/>
      <c r="H33" s="359"/>
      <c r="I33" s="359"/>
      <c r="J33" s="359"/>
      <c r="K33" s="236"/>
    </row>
    <row r="34" spans="2:11" ht="15" customHeight="1">
      <c r="B34" s="239"/>
      <c r="C34" s="240"/>
      <c r="D34" s="238"/>
      <c r="E34" s="242" t="s">
        <v>110</v>
      </c>
      <c r="F34" s="238"/>
      <c r="G34" s="359" t="s">
        <v>805</v>
      </c>
      <c r="H34" s="359"/>
      <c r="I34" s="359"/>
      <c r="J34" s="359"/>
      <c r="K34" s="236"/>
    </row>
    <row r="35" spans="2:11" ht="30.75" customHeight="1">
      <c r="B35" s="239"/>
      <c r="C35" s="240"/>
      <c r="D35" s="238"/>
      <c r="E35" s="242" t="s">
        <v>806</v>
      </c>
      <c r="F35" s="238"/>
      <c r="G35" s="359" t="s">
        <v>807</v>
      </c>
      <c r="H35" s="359"/>
      <c r="I35" s="359"/>
      <c r="J35" s="359"/>
      <c r="K35" s="236"/>
    </row>
    <row r="36" spans="2:11" ht="15" customHeight="1">
      <c r="B36" s="239"/>
      <c r="C36" s="240"/>
      <c r="D36" s="238"/>
      <c r="E36" s="242" t="s">
        <v>60</v>
      </c>
      <c r="F36" s="238"/>
      <c r="G36" s="359" t="s">
        <v>808</v>
      </c>
      <c r="H36" s="359"/>
      <c r="I36" s="359"/>
      <c r="J36" s="359"/>
      <c r="K36" s="236"/>
    </row>
    <row r="37" spans="2:11" ht="15" customHeight="1">
      <c r="B37" s="239"/>
      <c r="C37" s="240"/>
      <c r="D37" s="238"/>
      <c r="E37" s="242" t="s">
        <v>111</v>
      </c>
      <c r="F37" s="238"/>
      <c r="G37" s="359" t="s">
        <v>809</v>
      </c>
      <c r="H37" s="359"/>
      <c r="I37" s="359"/>
      <c r="J37" s="359"/>
      <c r="K37" s="236"/>
    </row>
    <row r="38" spans="2:11" ht="15" customHeight="1">
      <c r="B38" s="239"/>
      <c r="C38" s="240"/>
      <c r="D38" s="238"/>
      <c r="E38" s="242" t="s">
        <v>112</v>
      </c>
      <c r="F38" s="238"/>
      <c r="G38" s="359" t="s">
        <v>810</v>
      </c>
      <c r="H38" s="359"/>
      <c r="I38" s="359"/>
      <c r="J38" s="359"/>
      <c r="K38" s="236"/>
    </row>
    <row r="39" spans="2:11" ht="15" customHeight="1">
      <c r="B39" s="239"/>
      <c r="C39" s="240"/>
      <c r="D39" s="238"/>
      <c r="E39" s="242" t="s">
        <v>113</v>
      </c>
      <c r="F39" s="238"/>
      <c r="G39" s="359" t="s">
        <v>811</v>
      </c>
      <c r="H39" s="359"/>
      <c r="I39" s="359"/>
      <c r="J39" s="359"/>
      <c r="K39" s="236"/>
    </row>
    <row r="40" spans="2:11" ht="15" customHeight="1">
      <c r="B40" s="239"/>
      <c r="C40" s="240"/>
      <c r="D40" s="238"/>
      <c r="E40" s="242" t="s">
        <v>812</v>
      </c>
      <c r="F40" s="238"/>
      <c r="G40" s="359" t="s">
        <v>813</v>
      </c>
      <c r="H40" s="359"/>
      <c r="I40" s="359"/>
      <c r="J40" s="359"/>
      <c r="K40" s="236"/>
    </row>
    <row r="41" spans="2:11" ht="15" customHeight="1">
      <c r="B41" s="239"/>
      <c r="C41" s="240"/>
      <c r="D41" s="238"/>
      <c r="E41" s="242"/>
      <c r="F41" s="238"/>
      <c r="G41" s="359" t="s">
        <v>814</v>
      </c>
      <c r="H41" s="359"/>
      <c r="I41" s="359"/>
      <c r="J41" s="359"/>
      <c r="K41" s="236"/>
    </row>
    <row r="42" spans="2:11" ht="15" customHeight="1">
      <c r="B42" s="239"/>
      <c r="C42" s="240"/>
      <c r="D42" s="238"/>
      <c r="E42" s="242" t="s">
        <v>815</v>
      </c>
      <c r="F42" s="238"/>
      <c r="G42" s="359" t="s">
        <v>816</v>
      </c>
      <c r="H42" s="359"/>
      <c r="I42" s="359"/>
      <c r="J42" s="359"/>
      <c r="K42" s="236"/>
    </row>
    <row r="43" spans="2:11" ht="15" customHeight="1">
      <c r="B43" s="239"/>
      <c r="C43" s="240"/>
      <c r="D43" s="238"/>
      <c r="E43" s="242" t="s">
        <v>115</v>
      </c>
      <c r="F43" s="238"/>
      <c r="G43" s="359" t="s">
        <v>817</v>
      </c>
      <c r="H43" s="359"/>
      <c r="I43" s="359"/>
      <c r="J43" s="359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59" t="s">
        <v>818</v>
      </c>
      <c r="E45" s="359"/>
      <c r="F45" s="359"/>
      <c r="G45" s="359"/>
      <c r="H45" s="359"/>
      <c r="I45" s="359"/>
      <c r="J45" s="359"/>
      <c r="K45" s="236"/>
    </row>
    <row r="46" spans="2:11" ht="15" customHeight="1">
      <c r="B46" s="239"/>
      <c r="C46" s="240"/>
      <c r="D46" s="240"/>
      <c r="E46" s="359" t="s">
        <v>819</v>
      </c>
      <c r="F46" s="359"/>
      <c r="G46" s="359"/>
      <c r="H46" s="359"/>
      <c r="I46" s="359"/>
      <c r="J46" s="359"/>
      <c r="K46" s="236"/>
    </row>
    <row r="47" spans="2:11" ht="15" customHeight="1">
      <c r="B47" s="239"/>
      <c r="C47" s="240"/>
      <c r="D47" s="240"/>
      <c r="E47" s="359" t="s">
        <v>820</v>
      </c>
      <c r="F47" s="359"/>
      <c r="G47" s="359"/>
      <c r="H47" s="359"/>
      <c r="I47" s="359"/>
      <c r="J47" s="359"/>
      <c r="K47" s="236"/>
    </row>
    <row r="48" spans="2:11" ht="15" customHeight="1">
      <c r="B48" s="239"/>
      <c r="C48" s="240"/>
      <c r="D48" s="240"/>
      <c r="E48" s="359" t="s">
        <v>821</v>
      </c>
      <c r="F48" s="359"/>
      <c r="G48" s="359"/>
      <c r="H48" s="359"/>
      <c r="I48" s="359"/>
      <c r="J48" s="359"/>
      <c r="K48" s="236"/>
    </row>
    <row r="49" spans="2:11" ht="15" customHeight="1">
      <c r="B49" s="239"/>
      <c r="C49" s="240"/>
      <c r="D49" s="359" t="s">
        <v>822</v>
      </c>
      <c r="E49" s="359"/>
      <c r="F49" s="359"/>
      <c r="G49" s="359"/>
      <c r="H49" s="359"/>
      <c r="I49" s="359"/>
      <c r="J49" s="359"/>
      <c r="K49" s="236"/>
    </row>
    <row r="50" spans="2:11" ht="25.5" customHeight="1">
      <c r="B50" s="235"/>
      <c r="C50" s="360" t="s">
        <v>823</v>
      </c>
      <c r="D50" s="360"/>
      <c r="E50" s="360"/>
      <c r="F50" s="360"/>
      <c r="G50" s="360"/>
      <c r="H50" s="360"/>
      <c r="I50" s="360"/>
      <c r="J50" s="360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59" t="s">
        <v>824</v>
      </c>
      <c r="D52" s="359"/>
      <c r="E52" s="359"/>
      <c r="F52" s="359"/>
      <c r="G52" s="359"/>
      <c r="H52" s="359"/>
      <c r="I52" s="359"/>
      <c r="J52" s="359"/>
      <c r="K52" s="236"/>
    </row>
    <row r="53" spans="2:11" ht="15" customHeight="1">
      <c r="B53" s="235"/>
      <c r="C53" s="359" t="s">
        <v>825</v>
      </c>
      <c r="D53" s="359"/>
      <c r="E53" s="359"/>
      <c r="F53" s="359"/>
      <c r="G53" s="359"/>
      <c r="H53" s="359"/>
      <c r="I53" s="359"/>
      <c r="J53" s="359"/>
      <c r="K53" s="236"/>
    </row>
    <row r="54" spans="2:11" ht="12.75" customHeight="1">
      <c r="B54" s="235"/>
      <c r="C54" s="238"/>
      <c r="D54" s="238"/>
      <c r="E54" s="238"/>
      <c r="F54" s="238"/>
      <c r="G54" s="238"/>
      <c r="H54" s="238"/>
      <c r="I54" s="238"/>
      <c r="J54" s="238"/>
      <c r="K54" s="236"/>
    </row>
    <row r="55" spans="2:11" ht="15" customHeight="1">
      <c r="B55" s="235"/>
      <c r="C55" s="359" t="s">
        <v>826</v>
      </c>
      <c r="D55" s="359"/>
      <c r="E55" s="359"/>
      <c r="F55" s="359"/>
      <c r="G55" s="359"/>
      <c r="H55" s="359"/>
      <c r="I55" s="359"/>
      <c r="J55" s="359"/>
      <c r="K55" s="236"/>
    </row>
    <row r="56" spans="2:11" ht="15" customHeight="1">
      <c r="B56" s="235"/>
      <c r="C56" s="240"/>
      <c r="D56" s="359" t="s">
        <v>827</v>
      </c>
      <c r="E56" s="359"/>
      <c r="F56" s="359"/>
      <c r="G56" s="359"/>
      <c r="H56" s="359"/>
      <c r="I56" s="359"/>
      <c r="J56" s="359"/>
      <c r="K56" s="236"/>
    </row>
    <row r="57" spans="2:11" ht="15" customHeight="1">
      <c r="B57" s="235"/>
      <c r="C57" s="240"/>
      <c r="D57" s="359" t="s">
        <v>828</v>
      </c>
      <c r="E57" s="359"/>
      <c r="F57" s="359"/>
      <c r="G57" s="359"/>
      <c r="H57" s="359"/>
      <c r="I57" s="359"/>
      <c r="J57" s="359"/>
      <c r="K57" s="236"/>
    </row>
    <row r="58" spans="2:11" ht="15" customHeight="1">
      <c r="B58" s="235"/>
      <c r="C58" s="240"/>
      <c r="D58" s="359" t="s">
        <v>829</v>
      </c>
      <c r="E58" s="359"/>
      <c r="F58" s="359"/>
      <c r="G58" s="359"/>
      <c r="H58" s="359"/>
      <c r="I58" s="359"/>
      <c r="J58" s="359"/>
      <c r="K58" s="236"/>
    </row>
    <row r="59" spans="2:11" ht="15" customHeight="1">
      <c r="B59" s="235"/>
      <c r="C59" s="240"/>
      <c r="D59" s="359" t="s">
        <v>830</v>
      </c>
      <c r="E59" s="359"/>
      <c r="F59" s="359"/>
      <c r="G59" s="359"/>
      <c r="H59" s="359"/>
      <c r="I59" s="359"/>
      <c r="J59" s="359"/>
      <c r="K59" s="236"/>
    </row>
    <row r="60" spans="2:11" ht="15" customHeight="1">
      <c r="B60" s="235"/>
      <c r="C60" s="240"/>
      <c r="D60" s="358" t="s">
        <v>831</v>
      </c>
      <c r="E60" s="358"/>
      <c r="F60" s="358"/>
      <c r="G60" s="358"/>
      <c r="H60" s="358"/>
      <c r="I60" s="358"/>
      <c r="J60" s="358"/>
      <c r="K60" s="236"/>
    </row>
    <row r="61" spans="2:11" ht="15" customHeight="1">
      <c r="B61" s="235"/>
      <c r="C61" s="240"/>
      <c r="D61" s="359" t="s">
        <v>832</v>
      </c>
      <c r="E61" s="359"/>
      <c r="F61" s="359"/>
      <c r="G61" s="359"/>
      <c r="H61" s="359"/>
      <c r="I61" s="359"/>
      <c r="J61" s="359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59" t="s">
        <v>833</v>
      </c>
      <c r="E63" s="359"/>
      <c r="F63" s="359"/>
      <c r="G63" s="359"/>
      <c r="H63" s="359"/>
      <c r="I63" s="359"/>
      <c r="J63" s="359"/>
      <c r="K63" s="236"/>
    </row>
    <row r="64" spans="2:11" ht="15" customHeight="1">
      <c r="B64" s="235"/>
      <c r="C64" s="240"/>
      <c r="D64" s="358" t="s">
        <v>834</v>
      </c>
      <c r="E64" s="358"/>
      <c r="F64" s="358"/>
      <c r="G64" s="358"/>
      <c r="H64" s="358"/>
      <c r="I64" s="358"/>
      <c r="J64" s="358"/>
      <c r="K64" s="236"/>
    </row>
    <row r="65" spans="2:11" ht="15" customHeight="1">
      <c r="B65" s="235"/>
      <c r="C65" s="240"/>
      <c r="D65" s="359" t="s">
        <v>835</v>
      </c>
      <c r="E65" s="359"/>
      <c r="F65" s="359"/>
      <c r="G65" s="359"/>
      <c r="H65" s="359"/>
      <c r="I65" s="359"/>
      <c r="J65" s="359"/>
      <c r="K65" s="236"/>
    </row>
    <row r="66" spans="2:11" ht="15" customHeight="1">
      <c r="B66" s="235"/>
      <c r="C66" s="240"/>
      <c r="D66" s="359" t="s">
        <v>836</v>
      </c>
      <c r="E66" s="359"/>
      <c r="F66" s="359"/>
      <c r="G66" s="359"/>
      <c r="H66" s="359"/>
      <c r="I66" s="359"/>
      <c r="J66" s="359"/>
      <c r="K66" s="236"/>
    </row>
    <row r="67" spans="2:11" ht="15" customHeight="1">
      <c r="B67" s="235"/>
      <c r="C67" s="240"/>
      <c r="D67" s="359" t="s">
        <v>837</v>
      </c>
      <c r="E67" s="359"/>
      <c r="F67" s="359"/>
      <c r="G67" s="359"/>
      <c r="H67" s="359"/>
      <c r="I67" s="359"/>
      <c r="J67" s="359"/>
      <c r="K67" s="236"/>
    </row>
    <row r="68" spans="2:11" ht="15" customHeight="1">
      <c r="B68" s="235"/>
      <c r="C68" s="240"/>
      <c r="D68" s="359" t="s">
        <v>838</v>
      </c>
      <c r="E68" s="359"/>
      <c r="F68" s="359"/>
      <c r="G68" s="359"/>
      <c r="H68" s="359"/>
      <c r="I68" s="359"/>
      <c r="J68" s="359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7" t="s">
        <v>97</v>
      </c>
      <c r="D73" s="357"/>
      <c r="E73" s="357"/>
      <c r="F73" s="357"/>
      <c r="G73" s="357"/>
      <c r="H73" s="357"/>
      <c r="I73" s="357"/>
      <c r="J73" s="357"/>
      <c r="K73" s="253"/>
    </row>
    <row r="74" spans="2:11" ht="17.25" customHeight="1">
      <c r="B74" s="252"/>
      <c r="C74" s="254" t="s">
        <v>839</v>
      </c>
      <c r="D74" s="254"/>
      <c r="E74" s="254"/>
      <c r="F74" s="254" t="s">
        <v>840</v>
      </c>
      <c r="G74" s="255"/>
      <c r="H74" s="254" t="s">
        <v>111</v>
      </c>
      <c r="I74" s="254" t="s">
        <v>64</v>
      </c>
      <c r="J74" s="254" t="s">
        <v>841</v>
      </c>
      <c r="K74" s="253"/>
    </row>
    <row r="75" spans="2:11" ht="17.25" customHeight="1">
      <c r="B75" s="252"/>
      <c r="C75" s="256" t="s">
        <v>842</v>
      </c>
      <c r="D75" s="256"/>
      <c r="E75" s="256"/>
      <c r="F75" s="257" t="s">
        <v>843</v>
      </c>
      <c r="G75" s="258"/>
      <c r="H75" s="256"/>
      <c r="I75" s="256"/>
      <c r="J75" s="256" t="s">
        <v>844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60</v>
      </c>
      <c r="D77" s="259"/>
      <c r="E77" s="259"/>
      <c r="F77" s="261" t="s">
        <v>845</v>
      </c>
      <c r="G77" s="260"/>
      <c r="H77" s="242" t="s">
        <v>846</v>
      </c>
      <c r="I77" s="242" t="s">
        <v>847</v>
      </c>
      <c r="J77" s="242">
        <v>20</v>
      </c>
      <c r="K77" s="253"/>
    </row>
    <row r="78" spans="2:11" ht="15" customHeight="1">
      <c r="B78" s="252"/>
      <c r="C78" s="242" t="s">
        <v>848</v>
      </c>
      <c r="D78" s="242"/>
      <c r="E78" s="242"/>
      <c r="F78" s="261" t="s">
        <v>845</v>
      </c>
      <c r="G78" s="260"/>
      <c r="H78" s="242" t="s">
        <v>849</v>
      </c>
      <c r="I78" s="242" t="s">
        <v>847</v>
      </c>
      <c r="J78" s="242">
        <v>120</v>
      </c>
      <c r="K78" s="253"/>
    </row>
    <row r="79" spans="2:11" ht="15" customHeight="1">
      <c r="B79" s="262"/>
      <c r="C79" s="242" t="s">
        <v>850</v>
      </c>
      <c r="D79" s="242"/>
      <c r="E79" s="242"/>
      <c r="F79" s="261" t="s">
        <v>851</v>
      </c>
      <c r="G79" s="260"/>
      <c r="H79" s="242" t="s">
        <v>852</v>
      </c>
      <c r="I79" s="242" t="s">
        <v>847</v>
      </c>
      <c r="J79" s="242">
        <v>50</v>
      </c>
      <c r="K79" s="253"/>
    </row>
    <row r="80" spans="2:11" ht="15" customHeight="1">
      <c r="B80" s="262"/>
      <c r="C80" s="242" t="s">
        <v>853</v>
      </c>
      <c r="D80" s="242"/>
      <c r="E80" s="242"/>
      <c r="F80" s="261" t="s">
        <v>845</v>
      </c>
      <c r="G80" s="260"/>
      <c r="H80" s="242" t="s">
        <v>854</v>
      </c>
      <c r="I80" s="242" t="s">
        <v>855</v>
      </c>
      <c r="J80" s="242"/>
      <c r="K80" s="253"/>
    </row>
    <row r="81" spans="2:11" ht="15" customHeight="1">
      <c r="B81" s="262"/>
      <c r="C81" s="263" t="s">
        <v>856</v>
      </c>
      <c r="D81" s="263"/>
      <c r="E81" s="263"/>
      <c r="F81" s="264" t="s">
        <v>851</v>
      </c>
      <c r="G81" s="263"/>
      <c r="H81" s="263" t="s">
        <v>857</v>
      </c>
      <c r="I81" s="263" t="s">
        <v>847</v>
      </c>
      <c r="J81" s="263">
        <v>15</v>
      </c>
      <c r="K81" s="253"/>
    </row>
    <row r="82" spans="2:11" ht="15" customHeight="1">
      <c r="B82" s="262"/>
      <c r="C82" s="263" t="s">
        <v>858</v>
      </c>
      <c r="D82" s="263"/>
      <c r="E82" s="263"/>
      <c r="F82" s="264" t="s">
        <v>851</v>
      </c>
      <c r="G82" s="263"/>
      <c r="H82" s="263" t="s">
        <v>859</v>
      </c>
      <c r="I82" s="263" t="s">
        <v>847</v>
      </c>
      <c r="J82" s="263">
        <v>15</v>
      </c>
      <c r="K82" s="253"/>
    </row>
    <row r="83" spans="2:11" ht="15" customHeight="1">
      <c r="B83" s="262"/>
      <c r="C83" s="263" t="s">
        <v>860</v>
      </c>
      <c r="D83" s="263"/>
      <c r="E83" s="263"/>
      <c r="F83" s="264" t="s">
        <v>851</v>
      </c>
      <c r="G83" s="263"/>
      <c r="H83" s="263" t="s">
        <v>861</v>
      </c>
      <c r="I83" s="263" t="s">
        <v>847</v>
      </c>
      <c r="J83" s="263">
        <v>20</v>
      </c>
      <c r="K83" s="253"/>
    </row>
    <row r="84" spans="2:11" ht="15" customHeight="1">
      <c r="B84" s="262"/>
      <c r="C84" s="263" t="s">
        <v>862</v>
      </c>
      <c r="D84" s="263"/>
      <c r="E84" s="263"/>
      <c r="F84" s="264" t="s">
        <v>851</v>
      </c>
      <c r="G84" s="263"/>
      <c r="H84" s="263" t="s">
        <v>863</v>
      </c>
      <c r="I84" s="263" t="s">
        <v>847</v>
      </c>
      <c r="J84" s="263">
        <v>20</v>
      </c>
      <c r="K84" s="253"/>
    </row>
    <row r="85" spans="2:11" ht="15" customHeight="1">
      <c r="B85" s="262"/>
      <c r="C85" s="242" t="s">
        <v>864</v>
      </c>
      <c r="D85" s="242"/>
      <c r="E85" s="242"/>
      <c r="F85" s="261" t="s">
        <v>851</v>
      </c>
      <c r="G85" s="260"/>
      <c r="H85" s="242" t="s">
        <v>865</v>
      </c>
      <c r="I85" s="242" t="s">
        <v>847</v>
      </c>
      <c r="J85" s="242">
        <v>50</v>
      </c>
      <c r="K85" s="253"/>
    </row>
    <row r="86" spans="2:11" ht="15" customHeight="1">
      <c r="B86" s="262"/>
      <c r="C86" s="242" t="s">
        <v>866</v>
      </c>
      <c r="D86" s="242"/>
      <c r="E86" s="242"/>
      <c r="F86" s="261" t="s">
        <v>851</v>
      </c>
      <c r="G86" s="260"/>
      <c r="H86" s="242" t="s">
        <v>867</v>
      </c>
      <c r="I86" s="242" t="s">
        <v>847</v>
      </c>
      <c r="J86" s="242">
        <v>20</v>
      </c>
      <c r="K86" s="253"/>
    </row>
    <row r="87" spans="2:11" ht="15" customHeight="1">
      <c r="B87" s="262"/>
      <c r="C87" s="242" t="s">
        <v>868</v>
      </c>
      <c r="D87" s="242"/>
      <c r="E87" s="242"/>
      <c r="F87" s="261" t="s">
        <v>851</v>
      </c>
      <c r="G87" s="260"/>
      <c r="H87" s="242" t="s">
        <v>869</v>
      </c>
      <c r="I87" s="242" t="s">
        <v>847</v>
      </c>
      <c r="J87" s="242">
        <v>20</v>
      </c>
      <c r="K87" s="253"/>
    </row>
    <row r="88" spans="2:11" ht="15" customHeight="1">
      <c r="B88" s="262"/>
      <c r="C88" s="242" t="s">
        <v>870</v>
      </c>
      <c r="D88" s="242"/>
      <c r="E88" s="242"/>
      <c r="F88" s="261" t="s">
        <v>851</v>
      </c>
      <c r="G88" s="260"/>
      <c r="H88" s="242" t="s">
        <v>871</v>
      </c>
      <c r="I88" s="242" t="s">
        <v>847</v>
      </c>
      <c r="J88" s="242">
        <v>50</v>
      </c>
      <c r="K88" s="253"/>
    </row>
    <row r="89" spans="2:11" ht="15" customHeight="1">
      <c r="B89" s="262"/>
      <c r="C89" s="242" t="s">
        <v>872</v>
      </c>
      <c r="D89" s="242"/>
      <c r="E89" s="242"/>
      <c r="F89" s="261" t="s">
        <v>851</v>
      </c>
      <c r="G89" s="260"/>
      <c r="H89" s="242" t="s">
        <v>872</v>
      </c>
      <c r="I89" s="242" t="s">
        <v>847</v>
      </c>
      <c r="J89" s="242">
        <v>50</v>
      </c>
      <c r="K89" s="253"/>
    </row>
    <row r="90" spans="2:11" ht="15" customHeight="1">
      <c r="B90" s="262"/>
      <c r="C90" s="242" t="s">
        <v>116</v>
      </c>
      <c r="D90" s="242"/>
      <c r="E90" s="242"/>
      <c r="F90" s="261" t="s">
        <v>851</v>
      </c>
      <c r="G90" s="260"/>
      <c r="H90" s="242" t="s">
        <v>873</v>
      </c>
      <c r="I90" s="242" t="s">
        <v>847</v>
      </c>
      <c r="J90" s="242">
        <v>255</v>
      </c>
      <c r="K90" s="253"/>
    </row>
    <row r="91" spans="2:11" ht="15" customHeight="1">
      <c r="B91" s="262"/>
      <c r="C91" s="242" t="s">
        <v>874</v>
      </c>
      <c r="D91" s="242"/>
      <c r="E91" s="242"/>
      <c r="F91" s="261" t="s">
        <v>845</v>
      </c>
      <c r="G91" s="260"/>
      <c r="H91" s="242" t="s">
        <v>875</v>
      </c>
      <c r="I91" s="242" t="s">
        <v>876</v>
      </c>
      <c r="J91" s="242"/>
      <c r="K91" s="253"/>
    </row>
    <row r="92" spans="2:11" ht="15" customHeight="1">
      <c r="B92" s="262"/>
      <c r="C92" s="242" t="s">
        <v>877</v>
      </c>
      <c r="D92" s="242"/>
      <c r="E92" s="242"/>
      <c r="F92" s="261" t="s">
        <v>845</v>
      </c>
      <c r="G92" s="260"/>
      <c r="H92" s="242" t="s">
        <v>878</v>
      </c>
      <c r="I92" s="242" t="s">
        <v>879</v>
      </c>
      <c r="J92" s="242"/>
      <c r="K92" s="253"/>
    </row>
    <row r="93" spans="2:11" ht="15" customHeight="1">
      <c r="B93" s="262"/>
      <c r="C93" s="242" t="s">
        <v>880</v>
      </c>
      <c r="D93" s="242"/>
      <c r="E93" s="242"/>
      <c r="F93" s="261" t="s">
        <v>845</v>
      </c>
      <c r="G93" s="260"/>
      <c r="H93" s="242" t="s">
        <v>880</v>
      </c>
      <c r="I93" s="242" t="s">
        <v>879</v>
      </c>
      <c r="J93" s="242"/>
      <c r="K93" s="253"/>
    </row>
    <row r="94" spans="2:11" ht="15" customHeight="1">
      <c r="B94" s="262"/>
      <c r="C94" s="242" t="s">
        <v>45</v>
      </c>
      <c r="D94" s="242"/>
      <c r="E94" s="242"/>
      <c r="F94" s="261" t="s">
        <v>845</v>
      </c>
      <c r="G94" s="260"/>
      <c r="H94" s="242" t="s">
        <v>881</v>
      </c>
      <c r="I94" s="242" t="s">
        <v>879</v>
      </c>
      <c r="J94" s="242"/>
      <c r="K94" s="253"/>
    </row>
    <row r="95" spans="2:11" ht="15" customHeight="1">
      <c r="B95" s="262"/>
      <c r="C95" s="242" t="s">
        <v>55</v>
      </c>
      <c r="D95" s="242"/>
      <c r="E95" s="242"/>
      <c r="F95" s="261" t="s">
        <v>845</v>
      </c>
      <c r="G95" s="260"/>
      <c r="H95" s="242" t="s">
        <v>882</v>
      </c>
      <c r="I95" s="242" t="s">
        <v>879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7" t="s">
        <v>883</v>
      </c>
      <c r="D100" s="357"/>
      <c r="E100" s="357"/>
      <c r="F100" s="357"/>
      <c r="G100" s="357"/>
      <c r="H100" s="357"/>
      <c r="I100" s="357"/>
      <c r="J100" s="357"/>
      <c r="K100" s="253"/>
    </row>
    <row r="101" spans="2:11" ht="17.25" customHeight="1">
      <c r="B101" s="252"/>
      <c r="C101" s="254" t="s">
        <v>839</v>
      </c>
      <c r="D101" s="254"/>
      <c r="E101" s="254"/>
      <c r="F101" s="254" t="s">
        <v>840</v>
      </c>
      <c r="G101" s="255"/>
      <c r="H101" s="254" t="s">
        <v>111</v>
      </c>
      <c r="I101" s="254" t="s">
        <v>64</v>
      </c>
      <c r="J101" s="254" t="s">
        <v>841</v>
      </c>
      <c r="K101" s="253"/>
    </row>
    <row r="102" spans="2:11" ht="17.25" customHeight="1">
      <c r="B102" s="252"/>
      <c r="C102" s="256" t="s">
        <v>842</v>
      </c>
      <c r="D102" s="256"/>
      <c r="E102" s="256"/>
      <c r="F102" s="257" t="s">
        <v>843</v>
      </c>
      <c r="G102" s="258"/>
      <c r="H102" s="256"/>
      <c r="I102" s="256"/>
      <c r="J102" s="256" t="s">
        <v>844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60</v>
      </c>
      <c r="D104" s="259"/>
      <c r="E104" s="259"/>
      <c r="F104" s="261" t="s">
        <v>845</v>
      </c>
      <c r="G104" s="270"/>
      <c r="H104" s="242" t="s">
        <v>884</v>
      </c>
      <c r="I104" s="242" t="s">
        <v>847</v>
      </c>
      <c r="J104" s="242">
        <v>20</v>
      </c>
      <c r="K104" s="253"/>
    </row>
    <row r="105" spans="2:11" ht="15" customHeight="1">
      <c r="B105" s="252"/>
      <c r="C105" s="242" t="s">
        <v>848</v>
      </c>
      <c r="D105" s="242"/>
      <c r="E105" s="242"/>
      <c r="F105" s="261" t="s">
        <v>845</v>
      </c>
      <c r="G105" s="242"/>
      <c r="H105" s="242" t="s">
        <v>884</v>
      </c>
      <c r="I105" s="242" t="s">
        <v>847</v>
      </c>
      <c r="J105" s="242">
        <v>120</v>
      </c>
      <c r="K105" s="253"/>
    </row>
    <row r="106" spans="2:11" ht="15" customHeight="1">
      <c r="B106" s="262"/>
      <c r="C106" s="242" t="s">
        <v>850</v>
      </c>
      <c r="D106" s="242"/>
      <c r="E106" s="242"/>
      <c r="F106" s="261" t="s">
        <v>851</v>
      </c>
      <c r="G106" s="242"/>
      <c r="H106" s="242" t="s">
        <v>884</v>
      </c>
      <c r="I106" s="242" t="s">
        <v>847</v>
      </c>
      <c r="J106" s="242">
        <v>50</v>
      </c>
      <c r="K106" s="253"/>
    </row>
    <row r="107" spans="2:11" ht="15" customHeight="1">
      <c r="B107" s="262"/>
      <c r="C107" s="242" t="s">
        <v>853</v>
      </c>
      <c r="D107" s="242"/>
      <c r="E107" s="242"/>
      <c r="F107" s="261" t="s">
        <v>845</v>
      </c>
      <c r="G107" s="242"/>
      <c r="H107" s="242" t="s">
        <v>884</v>
      </c>
      <c r="I107" s="242" t="s">
        <v>855</v>
      </c>
      <c r="J107" s="242"/>
      <c r="K107" s="253"/>
    </row>
    <row r="108" spans="2:11" ht="15" customHeight="1">
      <c r="B108" s="262"/>
      <c r="C108" s="242" t="s">
        <v>864</v>
      </c>
      <c r="D108" s="242"/>
      <c r="E108" s="242"/>
      <c r="F108" s="261" t="s">
        <v>851</v>
      </c>
      <c r="G108" s="242"/>
      <c r="H108" s="242" t="s">
        <v>884</v>
      </c>
      <c r="I108" s="242" t="s">
        <v>847</v>
      </c>
      <c r="J108" s="242">
        <v>50</v>
      </c>
      <c r="K108" s="253"/>
    </row>
    <row r="109" spans="2:11" ht="15" customHeight="1">
      <c r="B109" s="262"/>
      <c r="C109" s="242" t="s">
        <v>872</v>
      </c>
      <c r="D109" s="242"/>
      <c r="E109" s="242"/>
      <c r="F109" s="261" t="s">
        <v>851</v>
      </c>
      <c r="G109" s="242"/>
      <c r="H109" s="242" t="s">
        <v>884</v>
      </c>
      <c r="I109" s="242" t="s">
        <v>847</v>
      </c>
      <c r="J109" s="242">
        <v>50</v>
      </c>
      <c r="K109" s="253"/>
    </row>
    <row r="110" spans="2:11" ht="15" customHeight="1">
      <c r="B110" s="262"/>
      <c r="C110" s="242" t="s">
        <v>870</v>
      </c>
      <c r="D110" s="242"/>
      <c r="E110" s="242"/>
      <c r="F110" s="261" t="s">
        <v>851</v>
      </c>
      <c r="G110" s="242"/>
      <c r="H110" s="242" t="s">
        <v>884</v>
      </c>
      <c r="I110" s="242" t="s">
        <v>847</v>
      </c>
      <c r="J110" s="242">
        <v>50</v>
      </c>
      <c r="K110" s="253"/>
    </row>
    <row r="111" spans="2:11" ht="15" customHeight="1">
      <c r="B111" s="262"/>
      <c r="C111" s="242" t="s">
        <v>60</v>
      </c>
      <c r="D111" s="242"/>
      <c r="E111" s="242"/>
      <c r="F111" s="261" t="s">
        <v>845</v>
      </c>
      <c r="G111" s="242"/>
      <c r="H111" s="242" t="s">
        <v>885</v>
      </c>
      <c r="I111" s="242" t="s">
        <v>847</v>
      </c>
      <c r="J111" s="242">
        <v>20</v>
      </c>
      <c r="K111" s="253"/>
    </row>
    <row r="112" spans="2:11" ht="15" customHeight="1">
      <c r="B112" s="262"/>
      <c r="C112" s="242" t="s">
        <v>886</v>
      </c>
      <c r="D112" s="242"/>
      <c r="E112" s="242"/>
      <c r="F112" s="261" t="s">
        <v>845</v>
      </c>
      <c r="G112" s="242"/>
      <c r="H112" s="242" t="s">
        <v>887</v>
      </c>
      <c r="I112" s="242" t="s">
        <v>847</v>
      </c>
      <c r="J112" s="242">
        <v>120</v>
      </c>
      <c r="K112" s="253"/>
    </row>
    <row r="113" spans="2:11" ht="15" customHeight="1">
      <c r="B113" s="262"/>
      <c r="C113" s="242" t="s">
        <v>45</v>
      </c>
      <c r="D113" s="242"/>
      <c r="E113" s="242"/>
      <c r="F113" s="261" t="s">
        <v>845</v>
      </c>
      <c r="G113" s="242"/>
      <c r="H113" s="242" t="s">
        <v>888</v>
      </c>
      <c r="I113" s="242" t="s">
        <v>879</v>
      </c>
      <c r="J113" s="242"/>
      <c r="K113" s="253"/>
    </row>
    <row r="114" spans="2:11" ht="15" customHeight="1">
      <c r="B114" s="262"/>
      <c r="C114" s="242" t="s">
        <v>55</v>
      </c>
      <c r="D114" s="242"/>
      <c r="E114" s="242"/>
      <c r="F114" s="261" t="s">
        <v>845</v>
      </c>
      <c r="G114" s="242"/>
      <c r="H114" s="242" t="s">
        <v>889</v>
      </c>
      <c r="I114" s="242" t="s">
        <v>879</v>
      </c>
      <c r="J114" s="242"/>
      <c r="K114" s="253"/>
    </row>
    <row r="115" spans="2:11" ht="15" customHeight="1">
      <c r="B115" s="262"/>
      <c r="C115" s="242" t="s">
        <v>64</v>
      </c>
      <c r="D115" s="242"/>
      <c r="E115" s="242"/>
      <c r="F115" s="261" t="s">
        <v>845</v>
      </c>
      <c r="G115" s="242"/>
      <c r="H115" s="242" t="s">
        <v>890</v>
      </c>
      <c r="I115" s="242" t="s">
        <v>891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6" t="s">
        <v>892</v>
      </c>
      <c r="D120" s="356"/>
      <c r="E120" s="356"/>
      <c r="F120" s="356"/>
      <c r="G120" s="356"/>
      <c r="H120" s="356"/>
      <c r="I120" s="356"/>
      <c r="J120" s="356"/>
      <c r="K120" s="278"/>
    </row>
    <row r="121" spans="2:11" ht="17.25" customHeight="1">
      <c r="B121" s="279"/>
      <c r="C121" s="254" t="s">
        <v>839</v>
      </c>
      <c r="D121" s="254"/>
      <c r="E121" s="254"/>
      <c r="F121" s="254" t="s">
        <v>840</v>
      </c>
      <c r="G121" s="255"/>
      <c r="H121" s="254" t="s">
        <v>111</v>
      </c>
      <c r="I121" s="254" t="s">
        <v>64</v>
      </c>
      <c r="J121" s="254" t="s">
        <v>841</v>
      </c>
      <c r="K121" s="280"/>
    </row>
    <row r="122" spans="2:11" ht="17.25" customHeight="1">
      <c r="B122" s="279"/>
      <c r="C122" s="256" t="s">
        <v>842</v>
      </c>
      <c r="D122" s="256"/>
      <c r="E122" s="256"/>
      <c r="F122" s="257" t="s">
        <v>843</v>
      </c>
      <c r="G122" s="258"/>
      <c r="H122" s="256"/>
      <c r="I122" s="256"/>
      <c r="J122" s="256" t="s">
        <v>844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848</v>
      </c>
      <c r="D124" s="259"/>
      <c r="E124" s="259"/>
      <c r="F124" s="261" t="s">
        <v>845</v>
      </c>
      <c r="G124" s="242"/>
      <c r="H124" s="242" t="s">
        <v>884</v>
      </c>
      <c r="I124" s="242" t="s">
        <v>847</v>
      </c>
      <c r="J124" s="242">
        <v>120</v>
      </c>
      <c r="K124" s="283"/>
    </row>
    <row r="125" spans="2:11" ht="15" customHeight="1">
      <c r="B125" s="281"/>
      <c r="C125" s="242" t="s">
        <v>893</v>
      </c>
      <c r="D125" s="242"/>
      <c r="E125" s="242"/>
      <c r="F125" s="261" t="s">
        <v>845</v>
      </c>
      <c r="G125" s="242"/>
      <c r="H125" s="242" t="s">
        <v>894</v>
      </c>
      <c r="I125" s="242" t="s">
        <v>847</v>
      </c>
      <c r="J125" s="242" t="s">
        <v>895</v>
      </c>
      <c r="K125" s="283"/>
    </row>
    <row r="126" spans="2:11" ht="15" customHeight="1">
      <c r="B126" s="281"/>
      <c r="C126" s="242" t="s">
        <v>794</v>
      </c>
      <c r="D126" s="242"/>
      <c r="E126" s="242"/>
      <c r="F126" s="261" t="s">
        <v>845</v>
      </c>
      <c r="G126" s="242"/>
      <c r="H126" s="242" t="s">
        <v>896</v>
      </c>
      <c r="I126" s="242" t="s">
        <v>847</v>
      </c>
      <c r="J126" s="242" t="s">
        <v>895</v>
      </c>
      <c r="K126" s="283"/>
    </row>
    <row r="127" spans="2:11" ht="15" customHeight="1">
      <c r="B127" s="281"/>
      <c r="C127" s="242" t="s">
        <v>856</v>
      </c>
      <c r="D127" s="242"/>
      <c r="E127" s="242"/>
      <c r="F127" s="261" t="s">
        <v>851</v>
      </c>
      <c r="G127" s="242"/>
      <c r="H127" s="242" t="s">
        <v>857</v>
      </c>
      <c r="I127" s="242" t="s">
        <v>847</v>
      </c>
      <c r="J127" s="242">
        <v>15</v>
      </c>
      <c r="K127" s="283"/>
    </row>
    <row r="128" spans="2:11" ht="15" customHeight="1">
      <c r="B128" s="281"/>
      <c r="C128" s="263" t="s">
        <v>858</v>
      </c>
      <c r="D128" s="263"/>
      <c r="E128" s="263"/>
      <c r="F128" s="264" t="s">
        <v>851</v>
      </c>
      <c r="G128" s="263"/>
      <c r="H128" s="263" t="s">
        <v>859</v>
      </c>
      <c r="I128" s="263" t="s">
        <v>847</v>
      </c>
      <c r="J128" s="263">
        <v>15</v>
      </c>
      <c r="K128" s="283"/>
    </row>
    <row r="129" spans="2:11" ht="15" customHeight="1">
      <c r="B129" s="281"/>
      <c r="C129" s="263" t="s">
        <v>860</v>
      </c>
      <c r="D129" s="263"/>
      <c r="E129" s="263"/>
      <c r="F129" s="264" t="s">
        <v>851</v>
      </c>
      <c r="G129" s="263"/>
      <c r="H129" s="263" t="s">
        <v>861</v>
      </c>
      <c r="I129" s="263" t="s">
        <v>847</v>
      </c>
      <c r="J129" s="263">
        <v>20</v>
      </c>
      <c r="K129" s="283"/>
    </row>
    <row r="130" spans="2:11" ht="15" customHeight="1">
      <c r="B130" s="281"/>
      <c r="C130" s="263" t="s">
        <v>862</v>
      </c>
      <c r="D130" s="263"/>
      <c r="E130" s="263"/>
      <c r="F130" s="264" t="s">
        <v>851</v>
      </c>
      <c r="G130" s="263"/>
      <c r="H130" s="263" t="s">
        <v>863</v>
      </c>
      <c r="I130" s="263" t="s">
        <v>847</v>
      </c>
      <c r="J130" s="263">
        <v>20</v>
      </c>
      <c r="K130" s="283"/>
    </row>
    <row r="131" spans="2:11" ht="15" customHeight="1">
      <c r="B131" s="281"/>
      <c r="C131" s="242" t="s">
        <v>850</v>
      </c>
      <c r="D131" s="242"/>
      <c r="E131" s="242"/>
      <c r="F131" s="261" t="s">
        <v>851</v>
      </c>
      <c r="G131" s="242"/>
      <c r="H131" s="242" t="s">
        <v>884</v>
      </c>
      <c r="I131" s="242" t="s">
        <v>847</v>
      </c>
      <c r="J131" s="242">
        <v>50</v>
      </c>
      <c r="K131" s="283"/>
    </row>
    <row r="132" spans="2:11" ht="15" customHeight="1">
      <c r="B132" s="281"/>
      <c r="C132" s="242" t="s">
        <v>864</v>
      </c>
      <c r="D132" s="242"/>
      <c r="E132" s="242"/>
      <c r="F132" s="261" t="s">
        <v>851</v>
      </c>
      <c r="G132" s="242"/>
      <c r="H132" s="242" t="s">
        <v>884</v>
      </c>
      <c r="I132" s="242" t="s">
        <v>847</v>
      </c>
      <c r="J132" s="242">
        <v>50</v>
      </c>
      <c r="K132" s="283"/>
    </row>
    <row r="133" spans="2:11" ht="15" customHeight="1">
      <c r="B133" s="281"/>
      <c r="C133" s="242" t="s">
        <v>870</v>
      </c>
      <c r="D133" s="242"/>
      <c r="E133" s="242"/>
      <c r="F133" s="261" t="s">
        <v>851</v>
      </c>
      <c r="G133" s="242"/>
      <c r="H133" s="242" t="s">
        <v>884</v>
      </c>
      <c r="I133" s="242" t="s">
        <v>847</v>
      </c>
      <c r="J133" s="242">
        <v>50</v>
      </c>
      <c r="K133" s="283"/>
    </row>
    <row r="134" spans="2:11" ht="15" customHeight="1">
      <c r="B134" s="281"/>
      <c r="C134" s="242" t="s">
        <v>872</v>
      </c>
      <c r="D134" s="242"/>
      <c r="E134" s="242"/>
      <c r="F134" s="261" t="s">
        <v>851</v>
      </c>
      <c r="G134" s="242"/>
      <c r="H134" s="242" t="s">
        <v>884</v>
      </c>
      <c r="I134" s="242" t="s">
        <v>847</v>
      </c>
      <c r="J134" s="242">
        <v>50</v>
      </c>
      <c r="K134" s="283"/>
    </row>
    <row r="135" spans="2:11" ht="15" customHeight="1">
      <c r="B135" s="281"/>
      <c r="C135" s="242" t="s">
        <v>116</v>
      </c>
      <c r="D135" s="242"/>
      <c r="E135" s="242"/>
      <c r="F135" s="261" t="s">
        <v>851</v>
      </c>
      <c r="G135" s="242"/>
      <c r="H135" s="242" t="s">
        <v>897</v>
      </c>
      <c r="I135" s="242" t="s">
        <v>847</v>
      </c>
      <c r="J135" s="242">
        <v>255</v>
      </c>
      <c r="K135" s="283"/>
    </row>
    <row r="136" spans="2:11" ht="15" customHeight="1">
      <c r="B136" s="281"/>
      <c r="C136" s="242" t="s">
        <v>874</v>
      </c>
      <c r="D136" s="242"/>
      <c r="E136" s="242"/>
      <c r="F136" s="261" t="s">
        <v>845</v>
      </c>
      <c r="G136" s="242"/>
      <c r="H136" s="242" t="s">
        <v>898</v>
      </c>
      <c r="I136" s="242" t="s">
        <v>876</v>
      </c>
      <c r="J136" s="242"/>
      <c r="K136" s="283"/>
    </row>
    <row r="137" spans="2:11" ht="15" customHeight="1">
      <c r="B137" s="281"/>
      <c r="C137" s="242" t="s">
        <v>877</v>
      </c>
      <c r="D137" s="242"/>
      <c r="E137" s="242"/>
      <c r="F137" s="261" t="s">
        <v>845</v>
      </c>
      <c r="G137" s="242"/>
      <c r="H137" s="242" t="s">
        <v>899</v>
      </c>
      <c r="I137" s="242" t="s">
        <v>879</v>
      </c>
      <c r="J137" s="242"/>
      <c r="K137" s="283"/>
    </row>
    <row r="138" spans="2:11" ht="15" customHeight="1">
      <c r="B138" s="281"/>
      <c r="C138" s="242" t="s">
        <v>880</v>
      </c>
      <c r="D138" s="242"/>
      <c r="E138" s="242"/>
      <c r="F138" s="261" t="s">
        <v>845</v>
      </c>
      <c r="G138" s="242"/>
      <c r="H138" s="242" t="s">
        <v>880</v>
      </c>
      <c r="I138" s="242" t="s">
        <v>879</v>
      </c>
      <c r="J138" s="242"/>
      <c r="K138" s="283"/>
    </row>
    <row r="139" spans="2:11" ht="15" customHeight="1">
      <c r="B139" s="281"/>
      <c r="C139" s="242" t="s">
        <v>45</v>
      </c>
      <c r="D139" s="242"/>
      <c r="E139" s="242"/>
      <c r="F139" s="261" t="s">
        <v>845</v>
      </c>
      <c r="G139" s="242"/>
      <c r="H139" s="242" t="s">
        <v>900</v>
      </c>
      <c r="I139" s="242" t="s">
        <v>879</v>
      </c>
      <c r="J139" s="242"/>
      <c r="K139" s="283"/>
    </row>
    <row r="140" spans="2:11" ht="15" customHeight="1">
      <c r="B140" s="281"/>
      <c r="C140" s="242" t="s">
        <v>901</v>
      </c>
      <c r="D140" s="242"/>
      <c r="E140" s="242"/>
      <c r="F140" s="261" t="s">
        <v>845</v>
      </c>
      <c r="G140" s="242"/>
      <c r="H140" s="242" t="s">
        <v>902</v>
      </c>
      <c r="I140" s="242" t="s">
        <v>879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7" t="s">
        <v>903</v>
      </c>
      <c r="D145" s="357"/>
      <c r="E145" s="357"/>
      <c r="F145" s="357"/>
      <c r="G145" s="357"/>
      <c r="H145" s="357"/>
      <c r="I145" s="357"/>
      <c r="J145" s="357"/>
      <c r="K145" s="253"/>
    </row>
    <row r="146" spans="2:11" ht="17.25" customHeight="1">
      <c r="B146" s="252"/>
      <c r="C146" s="254" t="s">
        <v>839</v>
      </c>
      <c r="D146" s="254"/>
      <c r="E146" s="254"/>
      <c r="F146" s="254" t="s">
        <v>840</v>
      </c>
      <c r="G146" s="255"/>
      <c r="H146" s="254" t="s">
        <v>111</v>
      </c>
      <c r="I146" s="254" t="s">
        <v>64</v>
      </c>
      <c r="J146" s="254" t="s">
        <v>841</v>
      </c>
      <c r="K146" s="253"/>
    </row>
    <row r="147" spans="2:11" ht="17.25" customHeight="1">
      <c r="B147" s="252"/>
      <c r="C147" s="256" t="s">
        <v>842</v>
      </c>
      <c r="D147" s="256"/>
      <c r="E147" s="256"/>
      <c r="F147" s="257" t="s">
        <v>843</v>
      </c>
      <c r="G147" s="258"/>
      <c r="H147" s="256"/>
      <c r="I147" s="256"/>
      <c r="J147" s="256" t="s">
        <v>844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287" t="s">
        <v>848</v>
      </c>
      <c r="D149" s="242"/>
      <c r="E149" s="242"/>
      <c r="F149" s="288" t="s">
        <v>845</v>
      </c>
      <c r="G149" s="242"/>
      <c r="H149" s="287" t="s">
        <v>884</v>
      </c>
      <c r="I149" s="287" t="s">
        <v>847</v>
      </c>
      <c r="J149" s="287">
        <v>120</v>
      </c>
      <c r="K149" s="283"/>
    </row>
    <row r="150" spans="2:11" ht="15" customHeight="1">
      <c r="B150" s="262"/>
      <c r="C150" s="287" t="s">
        <v>893</v>
      </c>
      <c r="D150" s="242"/>
      <c r="E150" s="242"/>
      <c r="F150" s="288" t="s">
        <v>845</v>
      </c>
      <c r="G150" s="242"/>
      <c r="H150" s="287" t="s">
        <v>904</v>
      </c>
      <c r="I150" s="287" t="s">
        <v>847</v>
      </c>
      <c r="J150" s="287" t="s">
        <v>895</v>
      </c>
      <c r="K150" s="283"/>
    </row>
    <row r="151" spans="2:11" ht="15" customHeight="1">
      <c r="B151" s="262"/>
      <c r="C151" s="287" t="s">
        <v>794</v>
      </c>
      <c r="D151" s="242"/>
      <c r="E151" s="242"/>
      <c r="F151" s="288" t="s">
        <v>845</v>
      </c>
      <c r="G151" s="242"/>
      <c r="H151" s="287" t="s">
        <v>905</v>
      </c>
      <c r="I151" s="287" t="s">
        <v>847</v>
      </c>
      <c r="J151" s="287" t="s">
        <v>895</v>
      </c>
      <c r="K151" s="283"/>
    </row>
    <row r="152" spans="2:11" ht="15" customHeight="1">
      <c r="B152" s="262"/>
      <c r="C152" s="287" t="s">
        <v>850</v>
      </c>
      <c r="D152" s="242"/>
      <c r="E152" s="242"/>
      <c r="F152" s="288" t="s">
        <v>851</v>
      </c>
      <c r="G152" s="242"/>
      <c r="H152" s="287" t="s">
        <v>884</v>
      </c>
      <c r="I152" s="287" t="s">
        <v>847</v>
      </c>
      <c r="J152" s="287">
        <v>50</v>
      </c>
      <c r="K152" s="283"/>
    </row>
    <row r="153" spans="2:11" ht="15" customHeight="1">
      <c r="B153" s="262"/>
      <c r="C153" s="287" t="s">
        <v>853</v>
      </c>
      <c r="D153" s="242"/>
      <c r="E153" s="242"/>
      <c r="F153" s="288" t="s">
        <v>845</v>
      </c>
      <c r="G153" s="242"/>
      <c r="H153" s="287" t="s">
        <v>884</v>
      </c>
      <c r="I153" s="287" t="s">
        <v>855</v>
      </c>
      <c r="J153" s="287"/>
      <c r="K153" s="283"/>
    </row>
    <row r="154" spans="2:11" ht="15" customHeight="1">
      <c r="B154" s="262"/>
      <c r="C154" s="287" t="s">
        <v>864</v>
      </c>
      <c r="D154" s="242"/>
      <c r="E154" s="242"/>
      <c r="F154" s="288" t="s">
        <v>851</v>
      </c>
      <c r="G154" s="242"/>
      <c r="H154" s="287" t="s">
        <v>884</v>
      </c>
      <c r="I154" s="287" t="s">
        <v>847</v>
      </c>
      <c r="J154" s="287">
        <v>50</v>
      </c>
      <c r="K154" s="283"/>
    </row>
    <row r="155" spans="2:11" ht="15" customHeight="1">
      <c r="B155" s="262"/>
      <c r="C155" s="287" t="s">
        <v>872</v>
      </c>
      <c r="D155" s="242"/>
      <c r="E155" s="242"/>
      <c r="F155" s="288" t="s">
        <v>851</v>
      </c>
      <c r="G155" s="242"/>
      <c r="H155" s="287" t="s">
        <v>884</v>
      </c>
      <c r="I155" s="287" t="s">
        <v>847</v>
      </c>
      <c r="J155" s="287">
        <v>50</v>
      </c>
      <c r="K155" s="283"/>
    </row>
    <row r="156" spans="2:11" ht="15" customHeight="1">
      <c r="B156" s="262"/>
      <c r="C156" s="287" t="s">
        <v>870</v>
      </c>
      <c r="D156" s="242"/>
      <c r="E156" s="242"/>
      <c r="F156" s="288" t="s">
        <v>851</v>
      </c>
      <c r="G156" s="242"/>
      <c r="H156" s="287" t="s">
        <v>884</v>
      </c>
      <c r="I156" s="287" t="s">
        <v>847</v>
      </c>
      <c r="J156" s="287">
        <v>50</v>
      </c>
      <c r="K156" s="283"/>
    </row>
    <row r="157" spans="2:11" ht="15" customHeight="1">
      <c r="B157" s="262"/>
      <c r="C157" s="287" t="s">
        <v>102</v>
      </c>
      <c r="D157" s="242"/>
      <c r="E157" s="242"/>
      <c r="F157" s="288" t="s">
        <v>845</v>
      </c>
      <c r="G157" s="242"/>
      <c r="H157" s="287" t="s">
        <v>906</v>
      </c>
      <c r="I157" s="287" t="s">
        <v>847</v>
      </c>
      <c r="J157" s="287" t="s">
        <v>907</v>
      </c>
      <c r="K157" s="283"/>
    </row>
    <row r="158" spans="2:11" ht="15" customHeight="1">
      <c r="B158" s="262"/>
      <c r="C158" s="287" t="s">
        <v>908</v>
      </c>
      <c r="D158" s="242"/>
      <c r="E158" s="242"/>
      <c r="F158" s="288" t="s">
        <v>845</v>
      </c>
      <c r="G158" s="242"/>
      <c r="H158" s="287" t="s">
        <v>909</v>
      </c>
      <c r="I158" s="287" t="s">
        <v>879</v>
      </c>
      <c r="J158" s="287"/>
      <c r="K158" s="283"/>
    </row>
    <row r="159" spans="2:11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>
      <c r="B163" s="233"/>
      <c r="C163" s="356" t="s">
        <v>910</v>
      </c>
      <c r="D163" s="356"/>
      <c r="E163" s="356"/>
      <c r="F163" s="356"/>
      <c r="G163" s="356"/>
      <c r="H163" s="356"/>
      <c r="I163" s="356"/>
      <c r="J163" s="356"/>
      <c r="K163" s="234"/>
    </row>
    <row r="164" spans="2:11" ht="17.25" customHeight="1">
      <c r="B164" s="233"/>
      <c r="C164" s="254" t="s">
        <v>839</v>
      </c>
      <c r="D164" s="254"/>
      <c r="E164" s="254"/>
      <c r="F164" s="254" t="s">
        <v>840</v>
      </c>
      <c r="G164" s="291"/>
      <c r="H164" s="292" t="s">
        <v>111</v>
      </c>
      <c r="I164" s="292" t="s">
        <v>64</v>
      </c>
      <c r="J164" s="254" t="s">
        <v>841</v>
      </c>
      <c r="K164" s="234"/>
    </row>
    <row r="165" spans="2:11" ht="17.25" customHeight="1">
      <c r="B165" s="235"/>
      <c r="C165" s="256" t="s">
        <v>842</v>
      </c>
      <c r="D165" s="256"/>
      <c r="E165" s="256"/>
      <c r="F165" s="257" t="s">
        <v>843</v>
      </c>
      <c r="G165" s="293"/>
      <c r="H165" s="294"/>
      <c r="I165" s="294"/>
      <c r="J165" s="256" t="s">
        <v>844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848</v>
      </c>
      <c r="D167" s="242"/>
      <c r="E167" s="242"/>
      <c r="F167" s="261" t="s">
        <v>845</v>
      </c>
      <c r="G167" s="242"/>
      <c r="H167" s="242" t="s">
        <v>884</v>
      </c>
      <c r="I167" s="242" t="s">
        <v>847</v>
      </c>
      <c r="J167" s="242">
        <v>120</v>
      </c>
      <c r="K167" s="283"/>
    </row>
    <row r="168" spans="2:11" ht="15" customHeight="1">
      <c r="B168" s="262"/>
      <c r="C168" s="242" t="s">
        <v>893</v>
      </c>
      <c r="D168" s="242"/>
      <c r="E168" s="242"/>
      <c r="F168" s="261" t="s">
        <v>845</v>
      </c>
      <c r="G168" s="242"/>
      <c r="H168" s="242" t="s">
        <v>894</v>
      </c>
      <c r="I168" s="242" t="s">
        <v>847</v>
      </c>
      <c r="J168" s="242" t="s">
        <v>895</v>
      </c>
      <c r="K168" s="283"/>
    </row>
    <row r="169" spans="2:11" ht="15" customHeight="1">
      <c r="B169" s="262"/>
      <c r="C169" s="242" t="s">
        <v>794</v>
      </c>
      <c r="D169" s="242"/>
      <c r="E169" s="242"/>
      <c r="F169" s="261" t="s">
        <v>845</v>
      </c>
      <c r="G169" s="242"/>
      <c r="H169" s="242" t="s">
        <v>911</v>
      </c>
      <c r="I169" s="242" t="s">
        <v>847</v>
      </c>
      <c r="J169" s="242" t="s">
        <v>895</v>
      </c>
      <c r="K169" s="283"/>
    </row>
    <row r="170" spans="2:11" ht="15" customHeight="1">
      <c r="B170" s="262"/>
      <c r="C170" s="242" t="s">
        <v>850</v>
      </c>
      <c r="D170" s="242"/>
      <c r="E170" s="242"/>
      <c r="F170" s="261" t="s">
        <v>851</v>
      </c>
      <c r="G170" s="242"/>
      <c r="H170" s="242" t="s">
        <v>911</v>
      </c>
      <c r="I170" s="242" t="s">
        <v>847</v>
      </c>
      <c r="J170" s="242">
        <v>50</v>
      </c>
      <c r="K170" s="283"/>
    </row>
    <row r="171" spans="2:11" ht="15" customHeight="1">
      <c r="B171" s="262"/>
      <c r="C171" s="242" t="s">
        <v>853</v>
      </c>
      <c r="D171" s="242"/>
      <c r="E171" s="242"/>
      <c r="F171" s="261" t="s">
        <v>845</v>
      </c>
      <c r="G171" s="242"/>
      <c r="H171" s="242" t="s">
        <v>911</v>
      </c>
      <c r="I171" s="242" t="s">
        <v>855</v>
      </c>
      <c r="J171" s="242"/>
      <c r="K171" s="283"/>
    </row>
    <row r="172" spans="2:11" ht="15" customHeight="1">
      <c r="B172" s="262"/>
      <c r="C172" s="242" t="s">
        <v>864</v>
      </c>
      <c r="D172" s="242"/>
      <c r="E172" s="242"/>
      <c r="F172" s="261" t="s">
        <v>851</v>
      </c>
      <c r="G172" s="242"/>
      <c r="H172" s="242" t="s">
        <v>911</v>
      </c>
      <c r="I172" s="242" t="s">
        <v>847</v>
      </c>
      <c r="J172" s="242">
        <v>50</v>
      </c>
      <c r="K172" s="283"/>
    </row>
    <row r="173" spans="2:11" ht="15" customHeight="1">
      <c r="B173" s="262"/>
      <c r="C173" s="242" t="s">
        <v>872</v>
      </c>
      <c r="D173" s="242"/>
      <c r="E173" s="242"/>
      <c r="F173" s="261" t="s">
        <v>851</v>
      </c>
      <c r="G173" s="242"/>
      <c r="H173" s="242" t="s">
        <v>911</v>
      </c>
      <c r="I173" s="242" t="s">
        <v>847</v>
      </c>
      <c r="J173" s="242">
        <v>50</v>
      </c>
      <c r="K173" s="283"/>
    </row>
    <row r="174" spans="2:11" ht="15" customHeight="1">
      <c r="B174" s="262"/>
      <c r="C174" s="242" t="s">
        <v>870</v>
      </c>
      <c r="D174" s="242"/>
      <c r="E174" s="242"/>
      <c r="F174" s="261" t="s">
        <v>851</v>
      </c>
      <c r="G174" s="242"/>
      <c r="H174" s="242" t="s">
        <v>911</v>
      </c>
      <c r="I174" s="242" t="s">
        <v>847</v>
      </c>
      <c r="J174" s="242">
        <v>50</v>
      </c>
      <c r="K174" s="283"/>
    </row>
    <row r="175" spans="2:11" ht="15" customHeight="1">
      <c r="B175" s="262"/>
      <c r="C175" s="242" t="s">
        <v>110</v>
      </c>
      <c r="D175" s="242"/>
      <c r="E175" s="242"/>
      <c r="F175" s="261" t="s">
        <v>845</v>
      </c>
      <c r="G175" s="242"/>
      <c r="H175" s="242" t="s">
        <v>912</v>
      </c>
      <c r="I175" s="242" t="s">
        <v>913</v>
      </c>
      <c r="J175" s="242"/>
      <c r="K175" s="283"/>
    </row>
    <row r="176" spans="2:11" ht="15" customHeight="1">
      <c r="B176" s="262"/>
      <c r="C176" s="242" t="s">
        <v>64</v>
      </c>
      <c r="D176" s="242"/>
      <c r="E176" s="242"/>
      <c r="F176" s="261" t="s">
        <v>845</v>
      </c>
      <c r="G176" s="242"/>
      <c r="H176" s="242" t="s">
        <v>914</v>
      </c>
      <c r="I176" s="242" t="s">
        <v>915</v>
      </c>
      <c r="J176" s="242">
        <v>1</v>
      </c>
      <c r="K176" s="283"/>
    </row>
    <row r="177" spans="2:11" ht="15" customHeight="1">
      <c r="B177" s="262"/>
      <c r="C177" s="242" t="s">
        <v>60</v>
      </c>
      <c r="D177" s="242"/>
      <c r="E177" s="242"/>
      <c r="F177" s="261" t="s">
        <v>845</v>
      </c>
      <c r="G177" s="242"/>
      <c r="H177" s="242" t="s">
        <v>916</v>
      </c>
      <c r="I177" s="242" t="s">
        <v>847</v>
      </c>
      <c r="J177" s="242">
        <v>20</v>
      </c>
      <c r="K177" s="283"/>
    </row>
    <row r="178" spans="2:11" ht="15" customHeight="1">
      <c r="B178" s="262"/>
      <c r="C178" s="242" t="s">
        <v>111</v>
      </c>
      <c r="D178" s="242"/>
      <c r="E178" s="242"/>
      <c r="F178" s="261" t="s">
        <v>845</v>
      </c>
      <c r="G178" s="242"/>
      <c r="H178" s="242" t="s">
        <v>917</v>
      </c>
      <c r="I178" s="242" t="s">
        <v>847</v>
      </c>
      <c r="J178" s="242">
        <v>255</v>
      </c>
      <c r="K178" s="283"/>
    </row>
    <row r="179" spans="2:11" ht="15" customHeight="1">
      <c r="B179" s="262"/>
      <c r="C179" s="242" t="s">
        <v>112</v>
      </c>
      <c r="D179" s="242"/>
      <c r="E179" s="242"/>
      <c r="F179" s="261" t="s">
        <v>845</v>
      </c>
      <c r="G179" s="242"/>
      <c r="H179" s="242" t="s">
        <v>810</v>
      </c>
      <c r="I179" s="242" t="s">
        <v>847</v>
      </c>
      <c r="J179" s="242">
        <v>10</v>
      </c>
      <c r="K179" s="283"/>
    </row>
    <row r="180" spans="2:11" ht="15" customHeight="1">
      <c r="B180" s="262"/>
      <c r="C180" s="242" t="s">
        <v>113</v>
      </c>
      <c r="D180" s="242"/>
      <c r="E180" s="242"/>
      <c r="F180" s="261" t="s">
        <v>845</v>
      </c>
      <c r="G180" s="242"/>
      <c r="H180" s="242" t="s">
        <v>918</v>
      </c>
      <c r="I180" s="242" t="s">
        <v>879</v>
      </c>
      <c r="J180" s="242"/>
      <c r="K180" s="283"/>
    </row>
    <row r="181" spans="2:11" ht="15" customHeight="1">
      <c r="B181" s="262"/>
      <c r="C181" s="242" t="s">
        <v>919</v>
      </c>
      <c r="D181" s="242"/>
      <c r="E181" s="242"/>
      <c r="F181" s="261" t="s">
        <v>845</v>
      </c>
      <c r="G181" s="242"/>
      <c r="H181" s="242" t="s">
        <v>920</v>
      </c>
      <c r="I181" s="242" t="s">
        <v>879</v>
      </c>
      <c r="J181" s="242"/>
      <c r="K181" s="283"/>
    </row>
    <row r="182" spans="2:11" ht="15" customHeight="1">
      <c r="B182" s="262"/>
      <c r="C182" s="242" t="s">
        <v>908</v>
      </c>
      <c r="D182" s="242"/>
      <c r="E182" s="242"/>
      <c r="F182" s="261" t="s">
        <v>845</v>
      </c>
      <c r="G182" s="242"/>
      <c r="H182" s="242" t="s">
        <v>921</v>
      </c>
      <c r="I182" s="242" t="s">
        <v>879</v>
      </c>
      <c r="J182" s="242"/>
      <c r="K182" s="283"/>
    </row>
    <row r="183" spans="2:11" ht="15" customHeight="1">
      <c r="B183" s="262"/>
      <c r="C183" s="242" t="s">
        <v>115</v>
      </c>
      <c r="D183" s="242"/>
      <c r="E183" s="242"/>
      <c r="F183" s="261" t="s">
        <v>851</v>
      </c>
      <c r="G183" s="242"/>
      <c r="H183" s="242" t="s">
        <v>922</v>
      </c>
      <c r="I183" s="242" t="s">
        <v>847</v>
      </c>
      <c r="J183" s="242">
        <v>50</v>
      </c>
      <c r="K183" s="283"/>
    </row>
    <row r="184" spans="2:11" ht="15" customHeight="1">
      <c r="B184" s="262"/>
      <c r="C184" s="242" t="s">
        <v>923</v>
      </c>
      <c r="D184" s="242"/>
      <c r="E184" s="242"/>
      <c r="F184" s="261" t="s">
        <v>851</v>
      </c>
      <c r="G184" s="242"/>
      <c r="H184" s="242" t="s">
        <v>924</v>
      </c>
      <c r="I184" s="242" t="s">
        <v>925</v>
      </c>
      <c r="J184" s="242"/>
      <c r="K184" s="283"/>
    </row>
    <row r="185" spans="2:11" ht="15" customHeight="1">
      <c r="B185" s="262"/>
      <c r="C185" s="242" t="s">
        <v>926</v>
      </c>
      <c r="D185" s="242"/>
      <c r="E185" s="242"/>
      <c r="F185" s="261" t="s">
        <v>851</v>
      </c>
      <c r="G185" s="242"/>
      <c r="H185" s="242" t="s">
        <v>927</v>
      </c>
      <c r="I185" s="242" t="s">
        <v>925</v>
      </c>
      <c r="J185" s="242"/>
      <c r="K185" s="283"/>
    </row>
    <row r="186" spans="2:11" ht="15" customHeight="1">
      <c r="B186" s="262"/>
      <c r="C186" s="242" t="s">
        <v>928</v>
      </c>
      <c r="D186" s="242"/>
      <c r="E186" s="242"/>
      <c r="F186" s="261" t="s">
        <v>851</v>
      </c>
      <c r="G186" s="242"/>
      <c r="H186" s="242" t="s">
        <v>929</v>
      </c>
      <c r="I186" s="242" t="s">
        <v>925</v>
      </c>
      <c r="J186" s="242"/>
      <c r="K186" s="283"/>
    </row>
    <row r="187" spans="2:11" ht="15" customHeight="1">
      <c r="B187" s="262"/>
      <c r="C187" s="295" t="s">
        <v>930</v>
      </c>
      <c r="D187" s="242"/>
      <c r="E187" s="242"/>
      <c r="F187" s="261" t="s">
        <v>851</v>
      </c>
      <c r="G187" s="242"/>
      <c r="H187" s="242" t="s">
        <v>931</v>
      </c>
      <c r="I187" s="242" t="s">
        <v>932</v>
      </c>
      <c r="J187" s="296" t="s">
        <v>933</v>
      </c>
      <c r="K187" s="283"/>
    </row>
    <row r="188" spans="2:11" ht="15" customHeight="1">
      <c r="B188" s="262"/>
      <c r="C188" s="247" t="s">
        <v>49</v>
      </c>
      <c r="D188" s="242"/>
      <c r="E188" s="242"/>
      <c r="F188" s="261" t="s">
        <v>845</v>
      </c>
      <c r="G188" s="242"/>
      <c r="H188" s="238" t="s">
        <v>934</v>
      </c>
      <c r="I188" s="242" t="s">
        <v>935</v>
      </c>
      <c r="J188" s="242"/>
      <c r="K188" s="283"/>
    </row>
    <row r="189" spans="2:11" ht="15" customHeight="1">
      <c r="B189" s="262"/>
      <c r="C189" s="247" t="s">
        <v>936</v>
      </c>
      <c r="D189" s="242"/>
      <c r="E189" s="242"/>
      <c r="F189" s="261" t="s">
        <v>845</v>
      </c>
      <c r="G189" s="242"/>
      <c r="H189" s="242" t="s">
        <v>937</v>
      </c>
      <c r="I189" s="242" t="s">
        <v>879</v>
      </c>
      <c r="J189" s="242"/>
      <c r="K189" s="283"/>
    </row>
    <row r="190" spans="2:11" ht="15" customHeight="1">
      <c r="B190" s="262"/>
      <c r="C190" s="247" t="s">
        <v>938</v>
      </c>
      <c r="D190" s="242"/>
      <c r="E190" s="242"/>
      <c r="F190" s="261" t="s">
        <v>845</v>
      </c>
      <c r="G190" s="242"/>
      <c r="H190" s="242" t="s">
        <v>939</v>
      </c>
      <c r="I190" s="242" t="s">
        <v>879</v>
      </c>
      <c r="J190" s="242"/>
      <c r="K190" s="283"/>
    </row>
    <row r="191" spans="2:11" ht="15" customHeight="1">
      <c r="B191" s="262"/>
      <c r="C191" s="247" t="s">
        <v>940</v>
      </c>
      <c r="D191" s="242"/>
      <c r="E191" s="242"/>
      <c r="F191" s="261" t="s">
        <v>851</v>
      </c>
      <c r="G191" s="242"/>
      <c r="H191" s="242" t="s">
        <v>941</v>
      </c>
      <c r="I191" s="242" t="s">
        <v>879</v>
      </c>
      <c r="J191" s="242"/>
      <c r="K191" s="283"/>
    </row>
    <row r="192" spans="2:11" ht="15" customHeight="1">
      <c r="B192" s="289"/>
      <c r="C192" s="297"/>
      <c r="D192" s="271"/>
      <c r="E192" s="271"/>
      <c r="F192" s="271"/>
      <c r="G192" s="271"/>
      <c r="H192" s="271"/>
      <c r="I192" s="271"/>
      <c r="J192" s="271"/>
      <c r="K192" s="290"/>
    </row>
    <row r="193" spans="2:11" ht="18.75" customHeight="1">
      <c r="B193" s="238"/>
      <c r="C193" s="242"/>
      <c r="D193" s="242"/>
      <c r="E193" s="242"/>
      <c r="F193" s="261"/>
      <c r="G193" s="242"/>
      <c r="H193" s="242"/>
      <c r="I193" s="242"/>
      <c r="J193" s="242"/>
      <c r="K193" s="238"/>
    </row>
    <row r="194" spans="2:11" ht="18.75" customHeight="1">
      <c r="B194" s="238"/>
      <c r="C194" s="242"/>
      <c r="D194" s="242"/>
      <c r="E194" s="242"/>
      <c r="F194" s="261"/>
      <c r="G194" s="242"/>
      <c r="H194" s="242"/>
      <c r="I194" s="242"/>
      <c r="J194" s="242"/>
      <c r="K194" s="238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1">
      <c r="B197" s="233"/>
      <c r="C197" s="356" t="s">
        <v>942</v>
      </c>
      <c r="D197" s="356"/>
      <c r="E197" s="356"/>
      <c r="F197" s="356"/>
      <c r="G197" s="356"/>
      <c r="H197" s="356"/>
      <c r="I197" s="356"/>
      <c r="J197" s="356"/>
      <c r="K197" s="234"/>
    </row>
    <row r="198" spans="2:11" ht="25.5" customHeight="1">
      <c r="B198" s="233"/>
      <c r="C198" s="298" t="s">
        <v>943</v>
      </c>
      <c r="D198" s="298"/>
      <c r="E198" s="298"/>
      <c r="F198" s="298" t="s">
        <v>944</v>
      </c>
      <c r="G198" s="299"/>
      <c r="H198" s="355" t="s">
        <v>945</v>
      </c>
      <c r="I198" s="355"/>
      <c r="J198" s="355"/>
      <c r="K198" s="234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935</v>
      </c>
      <c r="D200" s="242"/>
      <c r="E200" s="242"/>
      <c r="F200" s="261" t="s">
        <v>50</v>
      </c>
      <c r="G200" s="242"/>
      <c r="H200" s="353" t="s">
        <v>946</v>
      </c>
      <c r="I200" s="353"/>
      <c r="J200" s="353"/>
      <c r="K200" s="283"/>
    </row>
    <row r="201" spans="2:11" ht="15" customHeight="1">
      <c r="B201" s="262"/>
      <c r="C201" s="268"/>
      <c r="D201" s="242"/>
      <c r="E201" s="242"/>
      <c r="F201" s="261" t="s">
        <v>51</v>
      </c>
      <c r="G201" s="242"/>
      <c r="H201" s="353" t="s">
        <v>947</v>
      </c>
      <c r="I201" s="353"/>
      <c r="J201" s="353"/>
      <c r="K201" s="283"/>
    </row>
    <row r="202" spans="2:11" ht="15" customHeight="1">
      <c r="B202" s="262"/>
      <c r="C202" s="268"/>
      <c r="D202" s="242"/>
      <c r="E202" s="242"/>
      <c r="F202" s="261" t="s">
        <v>54</v>
      </c>
      <c r="G202" s="242"/>
      <c r="H202" s="353" t="s">
        <v>948</v>
      </c>
      <c r="I202" s="353"/>
      <c r="J202" s="353"/>
      <c r="K202" s="283"/>
    </row>
    <row r="203" spans="2:11" ht="15" customHeight="1">
      <c r="B203" s="262"/>
      <c r="C203" s="242"/>
      <c r="D203" s="242"/>
      <c r="E203" s="242"/>
      <c r="F203" s="261" t="s">
        <v>52</v>
      </c>
      <c r="G203" s="242"/>
      <c r="H203" s="353" t="s">
        <v>949</v>
      </c>
      <c r="I203" s="353"/>
      <c r="J203" s="353"/>
      <c r="K203" s="283"/>
    </row>
    <row r="204" spans="2:11" ht="15" customHeight="1">
      <c r="B204" s="262"/>
      <c r="C204" s="242"/>
      <c r="D204" s="242"/>
      <c r="E204" s="242"/>
      <c r="F204" s="261" t="s">
        <v>53</v>
      </c>
      <c r="G204" s="242"/>
      <c r="H204" s="353" t="s">
        <v>950</v>
      </c>
      <c r="I204" s="353"/>
      <c r="J204" s="353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891</v>
      </c>
      <c r="D206" s="242"/>
      <c r="E206" s="242"/>
      <c r="F206" s="261" t="s">
        <v>86</v>
      </c>
      <c r="G206" s="242"/>
      <c r="H206" s="353" t="s">
        <v>951</v>
      </c>
      <c r="I206" s="353"/>
      <c r="J206" s="353"/>
      <c r="K206" s="283"/>
    </row>
    <row r="207" spans="2:11" ht="15" customHeight="1">
      <c r="B207" s="262"/>
      <c r="C207" s="268"/>
      <c r="D207" s="242"/>
      <c r="E207" s="242"/>
      <c r="F207" s="261" t="s">
        <v>789</v>
      </c>
      <c r="G207" s="242"/>
      <c r="H207" s="353" t="s">
        <v>790</v>
      </c>
      <c r="I207" s="353"/>
      <c r="J207" s="353"/>
      <c r="K207" s="283"/>
    </row>
    <row r="208" spans="2:11" ht="15" customHeight="1">
      <c r="B208" s="262"/>
      <c r="C208" s="242"/>
      <c r="D208" s="242"/>
      <c r="E208" s="242"/>
      <c r="F208" s="261" t="s">
        <v>787</v>
      </c>
      <c r="G208" s="242"/>
      <c r="H208" s="353" t="s">
        <v>952</v>
      </c>
      <c r="I208" s="353"/>
      <c r="J208" s="353"/>
      <c r="K208" s="283"/>
    </row>
    <row r="209" spans="2:11" ht="15" customHeight="1">
      <c r="B209" s="300"/>
      <c r="C209" s="268"/>
      <c r="D209" s="268"/>
      <c r="E209" s="268"/>
      <c r="F209" s="261" t="s">
        <v>791</v>
      </c>
      <c r="G209" s="247"/>
      <c r="H209" s="354" t="s">
        <v>85</v>
      </c>
      <c r="I209" s="354"/>
      <c r="J209" s="354"/>
      <c r="K209" s="301"/>
    </row>
    <row r="210" spans="2:11" ht="15" customHeight="1">
      <c r="B210" s="300"/>
      <c r="C210" s="268"/>
      <c r="D210" s="268"/>
      <c r="E210" s="268"/>
      <c r="F210" s="261" t="s">
        <v>792</v>
      </c>
      <c r="G210" s="247"/>
      <c r="H210" s="354" t="s">
        <v>953</v>
      </c>
      <c r="I210" s="354"/>
      <c r="J210" s="354"/>
      <c r="K210" s="301"/>
    </row>
    <row r="211" spans="2:11" ht="15" customHeight="1">
      <c r="B211" s="300"/>
      <c r="C211" s="268"/>
      <c r="D211" s="268"/>
      <c r="E211" s="268"/>
      <c r="F211" s="302"/>
      <c r="G211" s="247"/>
      <c r="H211" s="303"/>
      <c r="I211" s="303"/>
      <c r="J211" s="303"/>
      <c r="K211" s="301"/>
    </row>
    <row r="212" spans="2:11" ht="15" customHeight="1">
      <c r="B212" s="300"/>
      <c r="C212" s="242" t="s">
        <v>915</v>
      </c>
      <c r="D212" s="268"/>
      <c r="E212" s="268"/>
      <c r="F212" s="261">
        <v>1</v>
      </c>
      <c r="G212" s="247"/>
      <c r="H212" s="354" t="s">
        <v>954</v>
      </c>
      <c r="I212" s="354"/>
      <c r="J212" s="354"/>
      <c r="K212" s="301"/>
    </row>
    <row r="213" spans="2:11" ht="15" customHeight="1">
      <c r="B213" s="300"/>
      <c r="C213" s="268"/>
      <c r="D213" s="268"/>
      <c r="E213" s="268"/>
      <c r="F213" s="261">
        <v>2</v>
      </c>
      <c r="G213" s="247"/>
      <c r="H213" s="354" t="s">
        <v>955</v>
      </c>
      <c r="I213" s="354"/>
      <c r="J213" s="354"/>
      <c r="K213" s="301"/>
    </row>
    <row r="214" spans="2:11" ht="15" customHeight="1">
      <c r="B214" s="300"/>
      <c r="C214" s="268"/>
      <c r="D214" s="268"/>
      <c r="E214" s="268"/>
      <c r="F214" s="261">
        <v>3</v>
      </c>
      <c r="G214" s="247"/>
      <c r="H214" s="354" t="s">
        <v>956</v>
      </c>
      <c r="I214" s="354"/>
      <c r="J214" s="354"/>
      <c r="K214" s="301"/>
    </row>
    <row r="215" spans="2:11" ht="15" customHeight="1">
      <c r="B215" s="300"/>
      <c r="C215" s="268"/>
      <c r="D215" s="268"/>
      <c r="E215" s="268"/>
      <c r="F215" s="261">
        <v>4</v>
      </c>
      <c r="G215" s="247"/>
      <c r="H215" s="354" t="s">
        <v>957</v>
      </c>
      <c r="I215" s="354"/>
      <c r="J215" s="354"/>
      <c r="K215" s="301"/>
    </row>
    <row r="216" spans="2:11" ht="12.75" customHeight="1">
      <c r="B216" s="304"/>
      <c r="C216" s="305"/>
      <c r="D216" s="305"/>
      <c r="E216" s="305"/>
      <c r="F216" s="305"/>
      <c r="G216" s="305"/>
      <c r="H216" s="305"/>
      <c r="I216" s="305"/>
      <c r="J216" s="305"/>
      <c r="K216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SO001 - Vedlejší a ostatn...</vt:lpstr>
      <vt:lpstr>SO101 - Parkovací stání</vt:lpstr>
      <vt:lpstr>Pokyny pro vyplnění</vt:lpstr>
      <vt:lpstr>'Rekapitulace stavby'!Názvy_tisku</vt:lpstr>
      <vt:lpstr>'SO001 - Vedlejší a ostatn...'!Názvy_tisku</vt:lpstr>
      <vt:lpstr>'SO101 - Parkovací stání'!Názvy_tisku</vt:lpstr>
      <vt:lpstr>'Pokyny pro vyplnění'!Oblast_tisku</vt:lpstr>
      <vt:lpstr>'Rekapitulace stavby'!Oblast_tisku</vt:lpstr>
      <vt:lpstr>'SO001 - Vedlejší a ostatn...'!Oblast_tisku</vt:lpstr>
      <vt:lpstr>'SO101 - Parkovací stání'!Oblast_tisku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KUCERA-HP\Kučera</dc:creator>
  <cp:lastModifiedBy>Kučera</cp:lastModifiedBy>
  <dcterms:created xsi:type="dcterms:W3CDTF">2018-07-31T07:32:16Z</dcterms:created>
  <dcterms:modified xsi:type="dcterms:W3CDTF">2018-07-31T07:40:10Z</dcterms:modified>
</cp:coreProperties>
</file>